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 Kelly\Documents\NDC\Encinitas\"/>
    </mc:Choice>
  </mc:AlternateContent>
  <xr:revisionPtr revIDLastSave="0" documentId="8_{1252B194-7C27-4BCD-ACB3-E17A83882D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ciones" sheetId="4" r:id="rId1"/>
    <sheet name="Assignados" sheetId="1" r:id="rId2"/>
    <sheet name="resultados" sheetId="2" r:id="rId3"/>
  </sheets>
  <definedNames>
    <definedName name="Pop_Units">Assignados!$B$5:$D$5</definedName>
    <definedName name="_xlnm.Print_Area" localSheetId="1">Assignados!$B$4:$P$112</definedName>
    <definedName name="_xlnm.Print_Titles" localSheetId="1">Assignados!$5:$5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2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N11" i="2" l="1"/>
  <c r="N12" i="2"/>
  <c r="N13" i="2"/>
  <c r="N14" i="2"/>
  <c r="N16" i="2"/>
  <c r="N17" i="2"/>
  <c r="N18" i="2"/>
  <c r="N20" i="2"/>
  <c r="N21" i="2"/>
  <c r="N22" i="2"/>
  <c r="L7" i="2"/>
  <c r="K7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8" i="2"/>
  <c r="K2" i="1" s="1"/>
  <c r="E8" i="2"/>
  <c r="K13" i="2" l="1"/>
  <c r="L13" i="2"/>
  <c r="L16" i="2"/>
  <c r="L11" i="2"/>
  <c r="L17" i="2"/>
  <c r="L12" i="2"/>
  <c r="L18" i="2"/>
  <c r="K14" i="2"/>
  <c r="K20" i="2"/>
  <c r="L14" i="2"/>
  <c r="L20" i="2"/>
  <c r="K16" i="2"/>
  <c r="K21" i="2"/>
  <c r="L21" i="2"/>
  <c r="K22" i="2"/>
  <c r="L22" i="2"/>
  <c r="K11" i="2"/>
  <c r="K17" i="2"/>
  <c r="K12" i="2"/>
  <c r="K18" i="2"/>
  <c r="H2" i="1"/>
  <c r="C10" i="2" l="1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J14" i="2" l="1"/>
  <c r="J21" i="2"/>
  <c r="J20" i="2"/>
  <c r="J12" i="2"/>
  <c r="I16" i="2"/>
  <c r="I14" i="2"/>
  <c r="I13" i="2"/>
  <c r="J18" i="2"/>
  <c r="I18" i="2"/>
  <c r="I12" i="2"/>
  <c r="I11" i="2"/>
  <c r="J22" i="2"/>
  <c r="I21" i="2"/>
  <c r="I20" i="2"/>
  <c r="J13" i="2"/>
  <c r="J17" i="2"/>
  <c r="J11" i="2"/>
  <c r="I17" i="2"/>
  <c r="J16" i="2"/>
  <c r="I22" i="2"/>
  <c r="D8" i="2"/>
  <c r="C8" i="2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H8" i="2" s="1"/>
  <c r="E9" i="2" l="1"/>
  <c r="F9" i="2"/>
  <c r="J7" i="2"/>
  <c r="I7" i="2"/>
  <c r="L2" i="1" l="1"/>
  <c r="L9" i="2"/>
  <c r="K9" i="2"/>
  <c r="I2" i="1"/>
  <c r="G13" i="2"/>
  <c r="G18" i="2"/>
  <c r="G10" i="2"/>
  <c r="G20" i="2"/>
  <c r="G14" i="2"/>
  <c r="B2" i="1"/>
  <c r="G11" i="2"/>
  <c r="G21" i="2"/>
  <c r="G15" i="2"/>
  <c r="E2" i="1"/>
  <c r="G22" i="2"/>
  <c r="G16" i="2"/>
  <c r="G8" i="2"/>
  <c r="G17" i="2"/>
  <c r="G12" i="2"/>
  <c r="G19" i="2"/>
  <c r="M22" i="2" l="1"/>
  <c r="M11" i="2"/>
  <c r="M21" i="2"/>
  <c r="M16" i="2"/>
  <c r="M20" i="2"/>
  <c r="M14" i="2"/>
  <c r="M17" i="2"/>
  <c r="M18" i="2"/>
  <c r="M12" i="2"/>
  <c r="M13" i="2"/>
  <c r="C9" i="2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<sst xmlns="http://schemas.openxmlformats.org/spreadsheetml/2006/main" count="75" uniqueCount="48">
  <si>
    <t>Total</t>
  </si>
  <si>
    <t>Latino</t>
  </si>
  <si>
    <t>D2:</t>
  </si>
  <si>
    <t>D1:</t>
  </si>
  <si>
    <t>D3:</t>
  </si>
  <si>
    <t>D4:</t>
  </si>
  <si>
    <t>District (1-4)</t>
  </si>
  <si>
    <t>Totales por distrito</t>
  </si>
  <si>
    <t>Mapa de Participación Pública de Encinitas</t>
  </si>
  <si>
    <t>Población ideal:</t>
  </si>
  <si>
    <t>Entre su nombre aquí</t>
  </si>
  <si>
    <t>Este mapa tiene razón porque…</t>
  </si>
  <si>
    <t>Comentarios sobre esta opción</t>
  </si>
  <si>
    <t>Groupo</t>
  </si>
  <si>
    <t>Categoria</t>
  </si>
  <si>
    <t>Población Total</t>
  </si>
  <si>
    <t>Pob. Tot.</t>
  </si>
  <si>
    <t>Deviación en personas</t>
  </si>
  <si>
    <t>Población Ciudadana en Edad Electoral</t>
  </si>
  <si>
    <t>Blanco</t>
  </si>
  <si>
    <t>Negro</t>
  </si>
  <si>
    <t>Asiático</t>
  </si>
  <si>
    <t>PCEVotantes Registrados (2020)</t>
  </si>
  <si>
    <t>Otro</t>
  </si>
  <si>
    <t>Votantes Activos (2020)</t>
  </si>
  <si>
    <t>Contado</t>
  </si>
  <si>
    <t>Porcentage</t>
  </si>
  <si>
    <t>Sin Assignado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</si>
  <si>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</si>
  <si>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</si>
  <si>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</si>
  <si>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</si>
  <si>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</si>
  <si>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</si>
  <si>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</si>
  <si>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</si>
  <si>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</si>
  <si>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</si>
  <si>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</si>
  <si>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Al entregar:</t>
  </si>
  <si>
    <t>amarillo</t>
  </si>
  <si>
    <t>Cuando termine, envíe por e-mail su lista de designaciones a cityclerk@encinitasca.gov</t>
  </si>
  <si>
    <t>Referencia: Población total &amp; deviación de la ideal por distrito</t>
  </si>
  <si>
    <t>Distrito</t>
  </si>
  <si>
    <t>Unid.</t>
  </si>
  <si>
    <t>Población</t>
  </si>
  <si>
    <t>Población Ciudadana en Edad Electoral (PCEE)</t>
  </si>
  <si>
    <t>Pob.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</si>
</sst>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NumberFormat="1" applyFont="1" applyBorder="1" applyAlignment="1">
      <alignment horizontal="center" vertical="center"/>
    </xf>
    <xf numFmtId="9" fontId="6" fillId="0" borderId="3" xfId="2" applyNumberFormat="1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3" fontId="11" fillId="0" borderId="0" xfId="0" applyNumberFormat="1" applyFont="1"/>
    <xf numFmtId="3" fontId="13" fillId="0" borderId="0" xfId="0" applyNumberFormat="1" applyFont="1"/>
    <xf numFmtId="3" fontId="13" fillId="0" borderId="21" xfId="0" applyNumberFormat="1" applyFont="1" applyBorder="1"/>
    <xf numFmtId="3" fontId="13" fillId="0" borderId="16" xfId="0" applyNumberFormat="1" applyFont="1" applyBorder="1"/>
    <xf numFmtId="3" fontId="13" fillId="0" borderId="12" xfId="0" applyNumberFormat="1" applyFont="1" applyBorder="1"/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164" fontId="6" fillId="0" borderId="0" xfId="1" applyNumberFormat="1" applyFont="1"/>
    <xf numFmtId="0" fontId="7" fillId="0" borderId="0" xfId="0" applyFont="1" applyAlignment="1" applyProtection="1">
      <alignment horizontal="center"/>
      <protection locked="0"/>
    </xf>
    <xf numFmtId="0" fontId="5" fillId="0" borderId="31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B22" sqref="B22"/>
    </sheetView>
  </sheetViews>
  <sheetFormatPr defaultColWidth="9.1796875" defaultRowHeight="15.5" x14ac:dyDescent="0.35"/>
  <cols>
    <col min="1" max="5" width="9.1796875" style="2"/>
    <col min="6" max="6" width="11.7265625" style="2" customWidth="1"/>
    <col min="7" max="16384" width="9.1796875" style="2"/>
  </cols>
  <sheetData>
    <row r="1" spans="1:7" x14ac:dyDescent="0.35">
      <c r="A1" s="1" t="s">
        <v>28</v>
      </c>
    </row>
    <row r="3" spans="1:7" x14ac:dyDescent="0.35">
      <c r="A3" s="1" t="s">
        <v>29</v>
      </c>
    </row>
    <row r="4" spans="1:7" x14ac:dyDescent="0.35">
      <c r="A4" s="2" t="s">
        <v>30</v>
      </c>
    </row>
    <row r="5" spans="1:7" x14ac:dyDescent="0.35">
      <c r="A5" s="2" t="s">
        <v>31</v>
      </c>
    </row>
    <row r="6" spans="1:7" x14ac:dyDescent="0.35">
      <c r="A6" s="2" t="s">
        <v>32</v>
      </c>
    </row>
    <row r="7" spans="1:7" x14ac:dyDescent="0.35">
      <c r="B7" s="2" t="s">
        <v>33</v>
      </c>
    </row>
    <row r="8" spans="1:7" x14ac:dyDescent="0.35">
      <c r="B8" s="2" t="s">
        <v>34</v>
      </c>
    </row>
    <row r="9" spans="1:7" x14ac:dyDescent="0.35">
      <c r="B9" s="2" t="s">
        <v>35</v>
      </c>
    </row>
    <row r="11" spans="1:7" x14ac:dyDescent="0.35">
      <c r="A11" s="1" t="s">
        <v>36</v>
      </c>
      <c r="B11" s="2" t="s">
        <v>37</v>
      </c>
    </row>
    <row r="12" spans="1:7" x14ac:dyDescent="0.35">
      <c r="B12" s="2" t="s">
        <v>38</v>
      </c>
      <c r="G12" s="3" t="s">
        <v>40</v>
      </c>
    </row>
    <row r="14" spans="1:7" x14ac:dyDescent="0.35">
      <c r="A14" s="1" t="s">
        <v>39</v>
      </c>
    </row>
    <row r="15" spans="1:7" x14ac:dyDescent="0.35">
      <c r="B15" s="2" t="s">
        <v>41</v>
      </c>
    </row>
  </sheetData>
  <sheetProtection sheet="1" objects="1" scenarios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4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1640625" defaultRowHeight="12" x14ac:dyDescent="0.3"/>
  <cols>
    <col min="1" max="1" width="6.1796875" style="35" bestFit="1" customWidth="1"/>
    <col min="2" max="2" width="6.7265625" style="35" customWidth="1"/>
    <col min="3" max="6" width="6.26953125" style="35" customWidth="1"/>
    <col min="7" max="7" width="5.453125" style="35" customWidth="1"/>
    <col min="8" max="8" width="6.26953125" style="42" customWidth="1"/>
    <col min="9" max="16" width="6.26953125" style="35" customWidth="1"/>
    <col min="17" max="17" width="6.81640625" style="5"/>
    <col min="18" max="18" width="3.453125" style="5" bestFit="1" customWidth="1"/>
    <col min="19" max="20" width="6.54296875" style="5" customWidth="1"/>
    <col min="21" max="21" width="3.5429687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81640625" style="5"/>
  </cols>
  <sheetData>
    <row r="1" spans="1:16" ht="12.65" customHeight="1" thickBot="1" x14ac:dyDescent="0.35">
      <c r="A1" s="85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5"/>
      <c r="N1" s="5"/>
      <c r="O1" s="5"/>
      <c r="P1" s="5"/>
    </row>
    <row r="2" spans="1:16" ht="12.5" thickBot="1" x14ac:dyDescent="0.35">
      <c r="A2" s="38" t="s">
        <v>3</v>
      </c>
      <c r="B2" s="36">
        <f>resultados!$C$8</f>
        <v>0</v>
      </c>
      <c r="C2" s="36">
        <f>resultados!$C$9</f>
        <v>-15527</v>
      </c>
      <c r="D2" s="38" t="s">
        <v>2</v>
      </c>
      <c r="E2" s="36">
        <f>resultados!$D$8</f>
        <v>0</v>
      </c>
      <c r="F2" s="36">
        <f>resultados!$D$9</f>
        <v>-15527</v>
      </c>
      <c r="G2" s="38" t="s">
        <v>4</v>
      </c>
      <c r="H2" s="36">
        <f>resultados!$E$8</f>
        <v>0</v>
      </c>
      <c r="I2" s="36">
        <f>resultados!$E$9</f>
        <v>-15527</v>
      </c>
      <c r="J2" s="38" t="s">
        <v>5</v>
      </c>
      <c r="K2" s="36">
        <f>resultados!$F$8</f>
        <v>0</v>
      </c>
      <c r="L2" s="37">
        <f>resultados!$F$9</f>
        <v>-15527</v>
      </c>
      <c r="M2" s="72"/>
      <c r="N2" s="72"/>
      <c r="O2" s="5"/>
      <c r="P2" s="5"/>
    </row>
    <row r="3" spans="1:16" x14ac:dyDescent="0.3">
      <c r="H3" s="71"/>
    </row>
    <row r="4" spans="1:16" s="79" customFormat="1" ht="24" x14ac:dyDescent="0.3">
      <c r="A4" s="76" t="s">
        <v>43</v>
      </c>
      <c r="B4" s="77" t="s">
        <v>44</v>
      </c>
      <c r="C4" s="78" t="s">
        <v>45</v>
      </c>
      <c r="D4" s="80" t="s">
        <v>46</v>
      </c>
      <c r="E4" s="81"/>
      <c r="F4" s="81"/>
      <c r="G4" s="81"/>
      <c r="H4" s="81"/>
      <c r="I4" s="83" t="s">
        <v>22</v>
      </c>
      <c r="J4" s="83"/>
      <c r="K4" s="83"/>
      <c r="L4" s="83"/>
      <c r="M4" s="82" t="s">
        <v>24</v>
      </c>
      <c r="N4" s="83"/>
      <c r="O4" s="83"/>
      <c r="P4" s="84"/>
    </row>
    <row r="5" spans="1:16" s="4" customFormat="1" ht="13.5" customHeight="1" x14ac:dyDescent="0.3">
      <c r="A5" s="64" t="s">
        <v>6</v>
      </c>
      <c r="B5" s="65" t="s">
        <v>47</v>
      </c>
      <c r="C5" s="75" t="s">
        <v>0</v>
      </c>
      <c r="D5" s="66" t="s">
        <v>0</v>
      </c>
      <c r="E5" s="66" t="s">
        <v>1</v>
      </c>
      <c r="F5" s="66" t="s">
        <v>19</v>
      </c>
      <c r="G5" s="66" t="s">
        <v>20</v>
      </c>
      <c r="H5" s="68" t="s">
        <v>21</v>
      </c>
      <c r="I5" s="66" t="s">
        <v>0</v>
      </c>
      <c r="J5" s="66" t="s">
        <v>1</v>
      </c>
      <c r="K5" s="67" t="s">
        <v>21</v>
      </c>
      <c r="L5" s="67" t="s">
        <v>23</v>
      </c>
      <c r="M5" s="66" t="s">
        <v>0</v>
      </c>
      <c r="N5" s="66" t="s">
        <v>1</v>
      </c>
      <c r="O5" s="67" t="s">
        <v>21</v>
      </c>
      <c r="P5" s="67" t="s">
        <v>23</v>
      </c>
    </row>
    <row r="6" spans="1:16" x14ac:dyDescent="0.3">
      <c r="A6" s="58"/>
      <c r="B6" s="39">
        <v>1</v>
      </c>
      <c r="C6" s="61">
        <v>387</v>
      </c>
      <c r="D6" s="61">
        <v>227.16480000000001</v>
      </c>
      <c r="E6" s="39">
        <v>14.191000000000001</v>
      </c>
      <c r="F6" s="39">
        <v>194.17930000000001</v>
      </c>
      <c r="G6" s="39">
        <v>0</v>
      </c>
      <c r="H6" s="62">
        <v>16.3034</v>
      </c>
      <c r="I6" s="39">
        <v>293</v>
      </c>
      <c r="J6" s="39">
        <v>7</v>
      </c>
      <c r="K6" s="40">
        <v>24</v>
      </c>
      <c r="L6" s="59">
        <f t="shared" ref="L6:L69" si="0">I6-J6-K6</f>
        <v>262</v>
      </c>
      <c r="M6" s="63">
        <v>259</v>
      </c>
      <c r="N6" s="40">
        <v>5</v>
      </c>
      <c r="O6" s="40">
        <v>23</v>
      </c>
      <c r="P6" s="59">
        <f t="shared" ref="P6:P112" si="1">M6-N6-O6</f>
        <v>231</v>
      </c>
    </row>
    <row r="7" spans="1:16" x14ac:dyDescent="0.3">
      <c r="A7" s="60"/>
      <c r="B7" s="39">
        <v>2</v>
      </c>
      <c r="C7" s="61">
        <v>465</v>
      </c>
      <c r="D7" s="61">
        <v>444.45179999999999</v>
      </c>
      <c r="E7" s="39">
        <v>62.597099999999998</v>
      </c>
      <c r="F7" s="39">
        <v>312.3827</v>
      </c>
      <c r="G7" s="39">
        <v>8.2576000000000001</v>
      </c>
      <c r="H7" s="62">
        <v>24.232199999999999</v>
      </c>
      <c r="I7" s="39">
        <v>362</v>
      </c>
      <c r="J7" s="39">
        <v>16</v>
      </c>
      <c r="K7" s="40">
        <v>21</v>
      </c>
      <c r="L7" s="59">
        <f t="shared" si="0"/>
        <v>325</v>
      </c>
      <c r="M7" s="63">
        <v>327</v>
      </c>
      <c r="N7" s="40">
        <v>16</v>
      </c>
      <c r="O7" s="40">
        <v>16</v>
      </c>
      <c r="P7" s="59">
        <f t="shared" si="1"/>
        <v>295</v>
      </c>
    </row>
    <row r="8" spans="1:16" x14ac:dyDescent="0.3">
      <c r="A8" s="60"/>
      <c r="B8" s="39">
        <v>3</v>
      </c>
      <c r="C8" s="61">
        <v>184</v>
      </c>
      <c r="D8" s="61">
        <v>118.2306</v>
      </c>
      <c r="E8" s="39">
        <v>5.7060000000000004</v>
      </c>
      <c r="F8" s="39">
        <v>103.3326</v>
      </c>
      <c r="G8" s="39">
        <v>1.0979000000000001</v>
      </c>
      <c r="H8" s="62">
        <v>1.7157</v>
      </c>
      <c r="I8" s="39">
        <v>134</v>
      </c>
      <c r="J8" s="39">
        <v>11</v>
      </c>
      <c r="K8" s="40">
        <v>2</v>
      </c>
      <c r="L8" s="59">
        <f t="shared" si="0"/>
        <v>121</v>
      </c>
      <c r="M8" s="63">
        <v>122</v>
      </c>
      <c r="N8" s="40">
        <v>11</v>
      </c>
      <c r="O8" s="40">
        <v>2</v>
      </c>
      <c r="P8" s="59">
        <f t="shared" si="1"/>
        <v>109</v>
      </c>
    </row>
    <row r="9" spans="1:16" x14ac:dyDescent="0.3">
      <c r="A9" s="60"/>
      <c r="B9" s="39">
        <v>4</v>
      </c>
      <c r="C9" s="61">
        <v>289</v>
      </c>
      <c r="D9" s="61">
        <v>187.768</v>
      </c>
      <c r="E9" s="39">
        <v>9.7316000000000003</v>
      </c>
      <c r="F9" s="39">
        <v>158.06700000000001</v>
      </c>
      <c r="G9" s="39">
        <v>12.7432</v>
      </c>
      <c r="H9" s="62">
        <v>7.2262000000000004</v>
      </c>
      <c r="I9" s="39">
        <v>290</v>
      </c>
      <c r="J9" s="39">
        <v>2</v>
      </c>
      <c r="K9" s="40">
        <v>23</v>
      </c>
      <c r="L9" s="59">
        <f t="shared" si="0"/>
        <v>265</v>
      </c>
      <c r="M9" s="63">
        <v>261</v>
      </c>
      <c r="N9" s="40">
        <v>2</v>
      </c>
      <c r="O9" s="40">
        <v>19</v>
      </c>
      <c r="P9" s="59">
        <f t="shared" si="1"/>
        <v>240</v>
      </c>
    </row>
    <row r="10" spans="1:16" x14ac:dyDescent="0.3">
      <c r="A10" s="58"/>
      <c r="B10" s="39">
        <v>5</v>
      </c>
      <c r="C10" s="61">
        <v>866</v>
      </c>
      <c r="D10" s="61">
        <v>578.46889999999996</v>
      </c>
      <c r="E10" s="39">
        <v>32.438600000000001</v>
      </c>
      <c r="F10" s="39">
        <v>468.33390000000003</v>
      </c>
      <c r="G10" s="39">
        <v>6.3715999999999999</v>
      </c>
      <c r="H10" s="62">
        <v>71.324799999999996</v>
      </c>
      <c r="I10" s="39">
        <v>706</v>
      </c>
      <c r="J10" s="39">
        <v>28</v>
      </c>
      <c r="K10" s="40">
        <v>19</v>
      </c>
      <c r="L10" s="59">
        <f t="shared" si="0"/>
        <v>659</v>
      </c>
      <c r="M10" s="63">
        <v>644</v>
      </c>
      <c r="N10" s="40">
        <v>24</v>
      </c>
      <c r="O10" s="40">
        <v>18</v>
      </c>
      <c r="P10" s="59">
        <f t="shared" si="1"/>
        <v>602</v>
      </c>
    </row>
    <row r="11" spans="1:16" x14ac:dyDescent="0.3">
      <c r="A11" s="58"/>
      <c r="B11" s="39">
        <v>6</v>
      </c>
      <c r="C11" s="61">
        <v>490</v>
      </c>
      <c r="D11" s="61">
        <v>352.67160000000001</v>
      </c>
      <c r="E11" s="39">
        <v>24.120200000000001</v>
      </c>
      <c r="F11" s="39">
        <v>305.59230000000002</v>
      </c>
      <c r="G11" s="39">
        <v>15.929</v>
      </c>
      <c r="H11" s="62">
        <v>7.0301</v>
      </c>
      <c r="I11" s="39">
        <v>495</v>
      </c>
      <c r="J11" s="39">
        <v>41</v>
      </c>
      <c r="K11" s="40">
        <v>9</v>
      </c>
      <c r="L11" s="59">
        <f t="shared" si="0"/>
        <v>445</v>
      </c>
      <c r="M11" s="63">
        <v>442</v>
      </c>
      <c r="N11" s="40">
        <v>35</v>
      </c>
      <c r="O11" s="40">
        <v>9</v>
      </c>
      <c r="P11" s="59">
        <f t="shared" si="1"/>
        <v>398</v>
      </c>
    </row>
    <row r="12" spans="1:16" x14ac:dyDescent="0.3">
      <c r="A12" s="58"/>
      <c r="B12" s="39">
        <v>7</v>
      </c>
      <c r="C12" s="61">
        <v>318</v>
      </c>
      <c r="D12" s="61">
        <v>208.3176</v>
      </c>
      <c r="E12" s="39">
        <v>30.276</v>
      </c>
      <c r="F12" s="39">
        <v>151.29490000000001</v>
      </c>
      <c r="G12" s="39">
        <v>0</v>
      </c>
      <c r="H12" s="62">
        <v>26.7468</v>
      </c>
      <c r="I12" s="39">
        <v>195</v>
      </c>
      <c r="J12" s="39">
        <v>2</v>
      </c>
      <c r="K12" s="40">
        <v>5</v>
      </c>
      <c r="L12" s="59">
        <f t="shared" si="0"/>
        <v>188</v>
      </c>
      <c r="M12" s="63">
        <v>169</v>
      </c>
      <c r="N12" s="40">
        <v>1</v>
      </c>
      <c r="O12" s="40">
        <v>4</v>
      </c>
      <c r="P12" s="59">
        <f t="shared" si="1"/>
        <v>164</v>
      </c>
    </row>
    <row r="13" spans="1:16" x14ac:dyDescent="0.3">
      <c r="A13" s="58"/>
      <c r="B13" s="39">
        <v>8</v>
      </c>
      <c r="C13" s="61">
        <v>200</v>
      </c>
      <c r="D13" s="61">
        <v>128.37129999999999</v>
      </c>
      <c r="E13" s="39">
        <v>14.056699999999999</v>
      </c>
      <c r="F13" s="39">
        <v>107.94629999999999</v>
      </c>
      <c r="G13" s="39">
        <v>0</v>
      </c>
      <c r="H13" s="62">
        <v>6.3684000000000003</v>
      </c>
      <c r="I13" s="39">
        <v>140</v>
      </c>
      <c r="J13" s="39">
        <v>3</v>
      </c>
      <c r="K13" s="40">
        <v>5</v>
      </c>
      <c r="L13" s="59">
        <f t="shared" si="0"/>
        <v>132</v>
      </c>
      <c r="M13" s="63">
        <v>131</v>
      </c>
      <c r="N13" s="40">
        <v>2</v>
      </c>
      <c r="O13" s="40">
        <v>5</v>
      </c>
      <c r="P13" s="59">
        <f t="shared" si="1"/>
        <v>124</v>
      </c>
    </row>
    <row r="14" spans="1:16" x14ac:dyDescent="0.3">
      <c r="A14" s="58"/>
      <c r="B14" s="39">
        <v>9</v>
      </c>
      <c r="C14" s="61">
        <v>396</v>
      </c>
      <c r="D14" s="61">
        <v>292.4461</v>
      </c>
      <c r="E14" s="39">
        <v>41.088799999999999</v>
      </c>
      <c r="F14" s="39">
        <v>225.2423</v>
      </c>
      <c r="G14" s="39">
        <v>9.5573999999999995</v>
      </c>
      <c r="H14" s="62">
        <v>16.557600000000001</v>
      </c>
      <c r="I14" s="39">
        <v>295</v>
      </c>
      <c r="J14" s="39">
        <v>10</v>
      </c>
      <c r="K14" s="40">
        <v>9</v>
      </c>
      <c r="L14" s="59">
        <f t="shared" si="0"/>
        <v>276</v>
      </c>
      <c r="M14" s="63">
        <v>273</v>
      </c>
      <c r="N14" s="40">
        <v>7</v>
      </c>
      <c r="O14" s="40">
        <v>9</v>
      </c>
      <c r="P14" s="59">
        <f t="shared" si="1"/>
        <v>257</v>
      </c>
    </row>
    <row r="15" spans="1:16" x14ac:dyDescent="0.3">
      <c r="A15" s="58"/>
      <c r="B15" s="39">
        <v>10</v>
      </c>
      <c r="C15" s="61">
        <v>173</v>
      </c>
      <c r="D15" s="61">
        <v>123.6679</v>
      </c>
      <c r="E15" s="39">
        <v>4.8826000000000001</v>
      </c>
      <c r="F15" s="39">
        <v>113.2653</v>
      </c>
      <c r="G15" s="39">
        <v>0</v>
      </c>
      <c r="H15" s="62">
        <v>5.52</v>
      </c>
      <c r="I15" s="39">
        <v>127</v>
      </c>
      <c r="J15" s="39">
        <v>4</v>
      </c>
      <c r="K15" s="40">
        <v>5</v>
      </c>
      <c r="L15" s="59">
        <f t="shared" si="0"/>
        <v>118</v>
      </c>
      <c r="M15" s="63">
        <v>114</v>
      </c>
      <c r="N15" s="40">
        <v>3</v>
      </c>
      <c r="O15" s="40">
        <v>5</v>
      </c>
      <c r="P15" s="59">
        <f t="shared" si="1"/>
        <v>106</v>
      </c>
    </row>
    <row r="16" spans="1:16" x14ac:dyDescent="0.3">
      <c r="A16" s="58"/>
      <c r="B16" s="39">
        <v>11</v>
      </c>
      <c r="C16" s="61">
        <v>1776</v>
      </c>
      <c r="D16" s="61">
        <v>1292.0423000000001</v>
      </c>
      <c r="E16" s="39">
        <v>65.915499999999994</v>
      </c>
      <c r="F16" s="39">
        <v>1177.5509</v>
      </c>
      <c r="G16" s="39">
        <v>0</v>
      </c>
      <c r="H16" s="62">
        <v>48.576000000000001</v>
      </c>
      <c r="I16" s="39">
        <v>1468</v>
      </c>
      <c r="J16" s="39">
        <v>74</v>
      </c>
      <c r="K16" s="40">
        <v>44</v>
      </c>
      <c r="L16" s="59">
        <f t="shared" si="0"/>
        <v>1350</v>
      </c>
      <c r="M16" s="63">
        <v>1359</v>
      </c>
      <c r="N16" s="40">
        <v>71</v>
      </c>
      <c r="O16" s="40">
        <v>38</v>
      </c>
      <c r="P16" s="59">
        <f t="shared" si="1"/>
        <v>1250</v>
      </c>
    </row>
    <row r="17" spans="1:16" x14ac:dyDescent="0.3">
      <c r="A17" s="58"/>
      <c r="B17" s="39">
        <v>12</v>
      </c>
      <c r="C17" s="61">
        <v>75</v>
      </c>
      <c r="D17" s="61">
        <v>54.547199999999997</v>
      </c>
      <c r="E17" s="39">
        <v>0.7339</v>
      </c>
      <c r="F17" s="39">
        <v>37.310400000000001</v>
      </c>
      <c r="G17" s="39">
        <v>0</v>
      </c>
      <c r="H17" s="62">
        <v>7.7527999999999997</v>
      </c>
      <c r="I17" s="39">
        <v>56</v>
      </c>
      <c r="J17" s="39">
        <v>2</v>
      </c>
      <c r="K17" s="40">
        <v>2</v>
      </c>
      <c r="L17" s="59">
        <f t="shared" si="0"/>
        <v>52</v>
      </c>
      <c r="M17" s="63">
        <v>50</v>
      </c>
      <c r="N17" s="40">
        <v>1</v>
      </c>
      <c r="O17" s="40">
        <v>2</v>
      </c>
      <c r="P17" s="59">
        <f t="shared" si="1"/>
        <v>47</v>
      </c>
    </row>
    <row r="18" spans="1:16" x14ac:dyDescent="0.3">
      <c r="A18" s="58"/>
      <c r="B18" s="39">
        <v>13</v>
      </c>
      <c r="C18" s="61">
        <v>406</v>
      </c>
      <c r="D18" s="61">
        <v>342.2337</v>
      </c>
      <c r="E18" s="39">
        <v>104.9999</v>
      </c>
      <c r="F18" s="39">
        <v>235.2338</v>
      </c>
      <c r="G18" s="39">
        <v>0</v>
      </c>
      <c r="H18" s="62">
        <v>2</v>
      </c>
      <c r="I18" s="39">
        <v>392</v>
      </c>
      <c r="J18" s="39">
        <v>24</v>
      </c>
      <c r="K18" s="40">
        <v>7</v>
      </c>
      <c r="L18" s="59">
        <f t="shared" si="0"/>
        <v>361</v>
      </c>
      <c r="M18" s="63">
        <v>359</v>
      </c>
      <c r="N18" s="40">
        <v>19</v>
      </c>
      <c r="O18" s="40">
        <v>7</v>
      </c>
      <c r="P18" s="59">
        <f t="shared" si="1"/>
        <v>333</v>
      </c>
    </row>
    <row r="19" spans="1:16" x14ac:dyDescent="0.3">
      <c r="A19" s="58"/>
      <c r="B19" s="39">
        <v>14</v>
      </c>
      <c r="C19" s="61">
        <v>1009</v>
      </c>
      <c r="D19" s="61">
        <v>748.26199999999994</v>
      </c>
      <c r="E19" s="39">
        <v>171.2364</v>
      </c>
      <c r="F19" s="39">
        <v>509.36239999999998</v>
      </c>
      <c r="G19" s="39">
        <v>0</v>
      </c>
      <c r="H19" s="62">
        <v>63.912999999999997</v>
      </c>
      <c r="I19" s="39">
        <v>678</v>
      </c>
      <c r="J19" s="39">
        <v>97</v>
      </c>
      <c r="K19" s="40">
        <v>20</v>
      </c>
      <c r="L19" s="59">
        <f t="shared" si="0"/>
        <v>561</v>
      </c>
      <c r="M19" s="63">
        <v>614</v>
      </c>
      <c r="N19" s="40">
        <v>88</v>
      </c>
      <c r="O19" s="40">
        <v>17</v>
      </c>
      <c r="P19" s="59">
        <f t="shared" si="1"/>
        <v>509</v>
      </c>
    </row>
    <row r="20" spans="1:16" x14ac:dyDescent="0.3">
      <c r="A20" s="58"/>
      <c r="B20" s="39">
        <v>15</v>
      </c>
      <c r="C20" s="61">
        <v>433</v>
      </c>
      <c r="D20" s="61">
        <v>292.65780000000001</v>
      </c>
      <c r="E20" s="39">
        <v>57.981299999999997</v>
      </c>
      <c r="F20" s="39">
        <v>221.42859999999999</v>
      </c>
      <c r="G20" s="39">
        <v>0</v>
      </c>
      <c r="H20" s="62">
        <v>13.247999999999999</v>
      </c>
      <c r="I20" s="39">
        <v>248</v>
      </c>
      <c r="J20" s="39">
        <v>40</v>
      </c>
      <c r="K20" s="40">
        <v>4</v>
      </c>
      <c r="L20" s="59">
        <f t="shared" si="0"/>
        <v>204</v>
      </c>
      <c r="M20" s="63">
        <v>220</v>
      </c>
      <c r="N20" s="40">
        <v>34</v>
      </c>
      <c r="O20" s="40">
        <v>3</v>
      </c>
      <c r="P20" s="59">
        <f t="shared" si="1"/>
        <v>183</v>
      </c>
    </row>
    <row r="21" spans="1:16" x14ac:dyDescent="0.3">
      <c r="A21" s="58"/>
      <c r="B21" s="39">
        <v>16</v>
      </c>
      <c r="C21" s="61">
        <v>568</v>
      </c>
      <c r="D21" s="61">
        <v>416.73770000000002</v>
      </c>
      <c r="E21" s="39">
        <v>73.763400000000004</v>
      </c>
      <c r="F21" s="39">
        <v>295.63740000000001</v>
      </c>
      <c r="G21" s="39">
        <v>0</v>
      </c>
      <c r="H21" s="62">
        <v>41.0869</v>
      </c>
      <c r="I21" s="39">
        <v>374</v>
      </c>
      <c r="J21" s="39">
        <v>31</v>
      </c>
      <c r="K21" s="40">
        <v>7</v>
      </c>
      <c r="L21" s="59">
        <f t="shared" si="0"/>
        <v>336</v>
      </c>
      <c r="M21" s="63">
        <v>346</v>
      </c>
      <c r="N21" s="40">
        <v>26</v>
      </c>
      <c r="O21" s="40">
        <v>7</v>
      </c>
      <c r="P21" s="59">
        <f t="shared" si="1"/>
        <v>313</v>
      </c>
    </row>
    <row r="22" spans="1:16" x14ac:dyDescent="0.3">
      <c r="A22" s="58"/>
      <c r="B22" s="39">
        <v>17</v>
      </c>
      <c r="C22" s="61">
        <v>1155</v>
      </c>
      <c r="D22" s="61">
        <v>845.05439999999999</v>
      </c>
      <c r="E22" s="39">
        <v>68.864900000000006</v>
      </c>
      <c r="F22" s="39">
        <v>703.93010000000004</v>
      </c>
      <c r="G22" s="39">
        <v>0</v>
      </c>
      <c r="H22" s="62">
        <v>72.259500000000003</v>
      </c>
      <c r="I22" s="39">
        <v>867</v>
      </c>
      <c r="J22" s="39">
        <v>49</v>
      </c>
      <c r="K22" s="40">
        <v>32</v>
      </c>
      <c r="L22" s="59">
        <f t="shared" si="0"/>
        <v>786</v>
      </c>
      <c r="M22" s="63">
        <v>812</v>
      </c>
      <c r="N22" s="40">
        <v>47</v>
      </c>
      <c r="O22" s="40">
        <v>30</v>
      </c>
      <c r="P22" s="59">
        <f t="shared" si="1"/>
        <v>735</v>
      </c>
    </row>
    <row r="23" spans="1:16" x14ac:dyDescent="0.3">
      <c r="A23" s="58"/>
      <c r="B23" s="39">
        <v>18</v>
      </c>
      <c r="C23" s="61">
        <v>592</v>
      </c>
      <c r="D23" s="61">
        <v>421.45749999999998</v>
      </c>
      <c r="E23" s="39">
        <v>14.5</v>
      </c>
      <c r="F23" s="39">
        <v>394.63350000000003</v>
      </c>
      <c r="G23" s="39">
        <v>0</v>
      </c>
      <c r="H23" s="62">
        <v>12.324</v>
      </c>
      <c r="I23" s="39">
        <v>435</v>
      </c>
      <c r="J23" s="39">
        <v>24</v>
      </c>
      <c r="K23" s="40">
        <v>9</v>
      </c>
      <c r="L23" s="59">
        <f t="shared" si="0"/>
        <v>402</v>
      </c>
      <c r="M23" s="63">
        <v>397</v>
      </c>
      <c r="N23" s="40">
        <v>19</v>
      </c>
      <c r="O23" s="40">
        <v>7</v>
      </c>
      <c r="P23" s="59">
        <f t="shared" si="1"/>
        <v>371</v>
      </c>
    </row>
    <row r="24" spans="1:16" x14ac:dyDescent="0.3">
      <c r="A24" s="58"/>
      <c r="B24" s="39">
        <v>19</v>
      </c>
      <c r="C24" s="61">
        <v>317</v>
      </c>
      <c r="D24" s="61">
        <v>320.33150000000001</v>
      </c>
      <c r="E24" s="39">
        <v>149.9999</v>
      </c>
      <c r="F24" s="39">
        <v>169.60419999999999</v>
      </c>
      <c r="G24" s="39">
        <v>0</v>
      </c>
      <c r="H24" s="62">
        <v>0.72729999999999995</v>
      </c>
      <c r="I24" s="39">
        <v>245</v>
      </c>
      <c r="J24" s="39">
        <v>10</v>
      </c>
      <c r="K24" s="40">
        <v>5</v>
      </c>
      <c r="L24" s="59">
        <f t="shared" si="0"/>
        <v>230</v>
      </c>
      <c r="M24" s="63">
        <v>225</v>
      </c>
      <c r="N24" s="40">
        <v>10</v>
      </c>
      <c r="O24" s="40">
        <v>5</v>
      </c>
      <c r="P24" s="59">
        <f t="shared" si="1"/>
        <v>210</v>
      </c>
    </row>
    <row r="25" spans="1:16" x14ac:dyDescent="0.3">
      <c r="A25" s="58"/>
      <c r="B25" s="39">
        <v>20</v>
      </c>
      <c r="C25" s="61">
        <v>634</v>
      </c>
      <c r="D25" s="61">
        <v>488.28539999999998</v>
      </c>
      <c r="E25" s="39">
        <v>63.411700000000003</v>
      </c>
      <c r="F25" s="39">
        <v>374.5403</v>
      </c>
      <c r="G25" s="39">
        <v>23.333400000000001</v>
      </c>
      <c r="H25" s="62">
        <v>27</v>
      </c>
      <c r="I25" s="39">
        <v>435</v>
      </c>
      <c r="J25" s="39">
        <v>54</v>
      </c>
      <c r="K25" s="40">
        <v>17</v>
      </c>
      <c r="L25" s="59">
        <f t="shared" si="0"/>
        <v>364</v>
      </c>
      <c r="M25" s="63">
        <v>390</v>
      </c>
      <c r="N25" s="40">
        <v>50</v>
      </c>
      <c r="O25" s="40">
        <v>13</v>
      </c>
      <c r="P25" s="59">
        <f t="shared" si="1"/>
        <v>327</v>
      </c>
    </row>
    <row r="26" spans="1:16" x14ac:dyDescent="0.3">
      <c r="A26" s="58"/>
      <c r="B26" s="39">
        <v>21</v>
      </c>
      <c r="C26" s="61">
        <v>0</v>
      </c>
      <c r="D26" s="61">
        <v>0</v>
      </c>
      <c r="E26" s="39">
        <v>0</v>
      </c>
      <c r="F26" s="39">
        <v>0</v>
      </c>
      <c r="G26" s="39">
        <v>0</v>
      </c>
      <c r="H26" s="62">
        <v>0</v>
      </c>
      <c r="I26" s="39">
        <v>0</v>
      </c>
      <c r="J26" s="39">
        <v>0</v>
      </c>
      <c r="K26" s="40">
        <v>0</v>
      </c>
      <c r="L26" s="59">
        <f t="shared" si="0"/>
        <v>0</v>
      </c>
      <c r="M26" s="63">
        <v>0</v>
      </c>
      <c r="N26" s="40">
        <v>0</v>
      </c>
      <c r="O26" s="40">
        <v>0</v>
      </c>
      <c r="P26" s="59">
        <f t="shared" si="1"/>
        <v>0</v>
      </c>
    </row>
    <row r="27" spans="1:16" x14ac:dyDescent="0.3">
      <c r="A27" s="58"/>
      <c r="B27" s="39">
        <v>22</v>
      </c>
      <c r="C27" s="61">
        <v>720</v>
      </c>
      <c r="D27" s="61">
        <v>542.44269999999995</v>
      </c>
      <c r="E27" s="39">
        <v>34.155299999999997</v>
      </c>
      <c r="F27" s="39">
        <v>459.11579999999998</v>
      </c>
      <c r="G27" s="39">
        <v>2.3529</v>
      </c>
      <c r="H27" s="62">
        <v>46.8187</v>
      </c>
      <c r="I27" s="39">
        <v>633</v>
      </c>
      <c r="J27" s="39">
        <v>51</v>
      </c>
      <c r="K27" s="40">
        <v>30</v>
      </c>
      <c r="L27" s="59">
        <f t="shared" si="0"/>
        <v>552</v>
      </c>
      <c r="M27" s="63">
        <v>589</v>
      </c>
      <c r="N27" s="40">
        <v>45</v>
      </c>
      <c r="O27" s="40">
        <v>28</v>
      </c>
      <c r="P27" s="59">
        <f t="shared" si="1"/>
        <v>516</v>
      </c>
    </row>
    <row r="28" spans="1:16" x14ac:dyDescent="0.3">
      <c r="A28" s="58"/>
      <c r="B28" s="39">
        <v>23</v>
      </c>
      <c r="C28" s="61">
        <v>24</v>
      </c>
      <c r="D28" s="61">
        <v>21.091699999999999</v>
      </c>
      <c r="E28" s="39">
        <v>0.2752</v>
      </c>
      <c r="F28" s="39">
        <v>8.1900999999999993</v>
      </c>
      <c r="G28" s="39">
        <v>0</v>
      </c>
      <c r="H28" s="62">
        <v>3.8763999999999998</v>
      </c>
      <c r="I28" s="39">
        <v>11</v>
      </c>
      <c r="J28" s="39">
        <v>3</v>
      </c>
      <c r="K28" s="40">
        <v>0</v>
      </c>
      <c r="L28" s="59">
        <f t="shared" si="0"/>
        <v>8</v>
      </c>
      <c r="M28" s="63">
        <v>10</v>
      </c>
      <c r="N28" s="40">
        <v>3</v>
      </c>
      <c r="O28" s="40">
        <v>0</v>
      </c>
      <c r="P28" s="59">
        <f t="shared" si="1"/>
        <v>7</v>
      </c>
    </row>
    <row r="29" spans="1:16" x14ac:dyDescent="0.3">
      <c r="A29" s="58"/>
      <c r="B29" s="39">
        <v>24</v>
      </c>
      <c r="C29" s="61">
        <v>698</v>
      </c>
      <c r="D29" s="61">
        <v>551.71460000000002</v>
      </c>
      <c r="E29" s="39">
        <v>76.588200000000001</v>
      </c>
      <c r="F29" s="39">
        <v>425.45949999999999</v>
      </c>
      <c r="G29" s="39">
        <v>16.666699999999999</v>
      </c>
      <c r="H29" s="62">
        <v>33</v>
      </c>
      <c r="I29" s="39">
        <v>474</v>
      </c>
      <c r="J29" s="39">
        <v>48</v>
      </c>
      <c r="K29" s="40">
        <v>9</v>
      </c>
      <c r="L29" s="59">
        <f t="shared" si="0"/>
        <v>417</v>
      </c>
      <c r="M29" s="63">
        <v>432</v>
      </c>
      <c r="N29" s="40">
        <v>43</v>
      </c>
      <c r="O29" s="40">
        <v>9</v>
      </c>
      <c r="P29" s="59">
        <f t="shared" si="1"/>
        <v>380</v>
      </c>
    </row>
    <row r="30" spans="1:16" x14ac:dyDescent="0.3">
      <c r="A30" s="58"/>
      <c r="B30" s="39">
        <v>25</v>
      </c>
      <c r="C30" s="61">
        <v>489</v>
      </c>
      <c r="D30" s="61">
        <v>355.4434</v>
      </c>
      <c r="E30" s="39">
        <v>15.5</v>
      </c>
      <c r="F30" s="39">
        <v>325.17790000000002</v>
      </c>
      <c r="G30" s="39">
        <v>6.6666999999999996</v>
      </c>
      <c r="H30" s="62">
        <v>8.0985999999999994</v>
      </c>
      <c r="I30" s="39">
        <v>363</v>
      </c>
      <c r="J30" s="39">
        <v>27</v>
      </c>
      <c r="K30" s="40">
        <v>12</v>
      </c>
      <c r="L30" s="59">
        <f t="shared" si="0"/>
        <v>324</v>
      </c>
      <c r="M30" s="63">
        <v>338</v>
      </c>
      <c r="N30" s="40">
        <v>25</v>
      </c>
      <c r="O30" s="40">
        <v>12</v>
      </c>
      <c r="P30" s="59">
        <f t="shared" si="1"/>
        <v>301</v>
      </c>
    </row>
    <row r="31" spans="1:16" x14ac:dyDescent="0.3">
      <c r="A31" s="58"/>
      <c r="B31" s="39">
        <v>26</v>
      </c>
      <c r="C31" s="61">
        <v>1123</v>
      </c>
      <c r="D31" s="61">
        <v>893.18690000000004</v>
      </c>
      <c r="E31" s="39">
        <v>0</v>
      </c>
      <c r="F31" s="39">
        <v>876.27250000000004</v>
      </c>
      <c r="G31" s="39">
        <v>0</v>
      </c>
      <c r="H31" s="62">
        <v>0</v>
      </c>
      <c r="I31" s="39">
        <v>878</v>
      </c>
      <c r="J31" s="39">
        <v>31</v>
      </c>
      <c r="K31" s="40">
        <v>19</v>
      </c>
      <c r="L31" s="59">
        <f t="shared" si="0"/>
        <v>828</v>
      </c>
      <c r="M31" s="63">
        <v>817</v>
      </c>
      <c r="N31" s="40">
        <v>22</v>
      </c>
      <c r="O31" s="40">
        <v>18</v>
      </c>
      <c r="P31" s="59">
        <f t="shared" si="1"/>
        <v>777</v>
      </c>
    </row>
    <row r="32" spans="1:16" x14ac:dyDescent="0.3">
      <c r="A32" s="58"/>
      <c r="B32" s="39">
        <v>27</v>
      </c>
      <c r="C32" s="61">
        <v>421</v>
      </c>
      <c r="D32" s="61">
        <v>372.43450000000001</v>
      </c>
      <c r="E32" s="39">
        <v>154.9999</v>
      </c>
      <c r="F32" s="39">
        <v>210.1618</v>
      </c>
      <c r="G32" s="39">
        <v>0</v>
      </c>
      <c r="H32" s="62">
        <v>7.2728000000000002</v>
      </c>
      <c r="I32" s="39">
        <v>360</v>
      </c>
      <c r="J32" s="39">
        <v>33</v>
      </c>
      <c r="K32" s="40">
        <v>17</v>
      </c>
      <c r="L32" s="59">
        <f t="shared" si="0"/>
        <v>310</v>
      </c>
      <c r="M32" s="63">
        <v>330</v>
      </c>
      <c r="N32" s="40">
        <v>29</v>
      </c>
      <c r="O32" s="40">
        <v>17</v>
      </c>
      <c r="P32" s="59">
        <f t="shared" si="1"/>
        <v>284</v>
      </c>
    </row>
    <row r="33" spans="1:16" x14ac:dyDescent="0.3">
      <c r="A33" s="58"/>
      <c r="B33" s="39">
        <v>28</v>
      </c>
      <c r="C33" s="61">
        <v>316</v>
      </c>
      <c r="D33" s="61">
        <v>206.80340000000001</v>
      </c>
      <c r="E33" s="39">
        <v>20</v>
      </c>
      <c r="F33" s="39">
        <v>181.00530000000001</v>
      </c>
      <c r="G33" s="39">
        <v>3.3332999999999999</v>
      </c>
      <c r="H33" s="62">
        <v>2.4647999999999999</v>
      </c>
      <c r="I33" s="39">
        <v>214</v>
      </c>
      <c r="J33" s="39">
        <v>19</v>
      </c>
      <c r="K33" s="40">
        <v>5</v>
      </c>
      <c r="L33" s="59">
        <f t="shared" si="0"/>
        <v>190</v>
      </c>
      <c r="M33" s="63">
        <v>200</v>
      </c>
      <c r="N33" s="40">
        <v>18</v>
      </c>
      <c r="O33" s="40">
        <v>5</v>
      </c>
      <c r="P33" s="59">
        <f t="shared" si="1"/>
        <v>177</v>
      </c>
    </row>
    <row r="34" spans="1:16" x14ac:dyDescent="0.3">
      <c r="A34" s="58"/>
      <c r="B34" s="39">
        <v>29</v>
      </c>
      <c r="C34" s="61">
        <v>394</v>
      </c>
      <c r="D34" s="61">
        <v>262.40960000000001</v>
      </c>
      <c r="E34" s="39">
        <v>6.8571999999999997</v>
      </c>
      <c r="F34" s="39">
        <v>224.006</v>
      </c>
      <c r="G34" s="39">
        <v>0</v>
      </c>
      <c r="H34" s="62">
        <v>31.546299999999999</v>
      </c>
      <c r="I34" s="39">
        <v>289</v>
      </c>
      <c r="J34" s="39">
        <v>17</v>
      </c>
      <c r="K34" s="40">
        <v>22</v>
      </c>
      <c r="L34" s="59">
        <f t="shared" si="0"/>
        <v>250</v>
      </c>
      <c r="M34" s="63">
        <v>270</v>
      </c>
      <c r="N34" s="40">
        <v>15</v>
      </c>
      <c r="O34" s="40">
        <v>20</v>
      </c>
      <c r="P34" s="59">
        <f t="shared" si="1"/>
        <v>235</v>
      </c>
    </row>
    <row r="35" spans="1:16" x14ac:dyDescent="0.3">
      <c r="A35" s="58"/>
      <c r="B35" s="39">
        <v>30</v>
      </c>
      <c r="C35" s="61">
        <v>263</v>
      </c>
      <c r="D35" s="61">
        <v>172.99770000000001</v>
      </c>
      <c r="E35" s="39">
        <v>5.3144999999999998</v>
      </c>
      <c r="F35" s="39">
        <v>151.58930000000001</v>
      </c>
      <c r="G35" s="39">
        <v>0.70589999999999997</v>
      </c>
      <c r="H35" s="62">
        <v>15.3879</v>
      </c>
      <c r="I35" s="39">
        <v>200</v>
      </c>
      <c r="J35" s="39">
        <v>8</v>
      </c>
      <c r="K35" s="40">
        <v>6</v>
      </c>
      <c r="L35" s="59">
        <f t="shared" si="0"/>
        <v>186</v>
      </c>
      <c r="M35" s="63">
        <v>190</v>
      </c>
      <c r="N35" s="40">
        <v>8</v>
      </c>
      <c r="O35" s="40">
        <v>6</v>
      </c>
      <c r="P35" s="59">
        <f t="shared" si="1"/>
        <v>176</v>
      </c>
    </row>
    <row r="36" spans="1:16" x14ac:dyDescent="0.3">
      <c r="A36" s="58"/>
      <c r="B36" s="39">
        <v>31</v>
      </c>
      <c r="C36" s="61">
        <v>153</v>
      </c>
      <c r="D36" s="61">
        <v>111.29600000000001</v>
      </c>
      <c r="E36" s="39">
        <v>5</v>
      </c>
      <c r="F36" s="39">
        <v>104.1832</v>
      </c>
      <c r="G36" s="39">
        <v>0</v>
      </c>
      <c r="H36" s="62">
        <v>2.1126999999999998</v>
      </c>
      <c r="I36" s="39">
        <v>141</v>
      </c>
      <c r="J36" s="39">
        <v>11</v>
      </c>
      <c r="K36" s="40">
        <v>4</v>
      </c>
      <c r="L36" s="59">
        <f t="shared" si="0"/>
        <v>126</v>
      </c>
      <c r="M36" s="63">
        <v>126</v>
      </c>
      <c r="N36" s="40">
        <v>11</v>
      </c>
      <c r="O36" s="40">
        <v>4</v>
      </c>
      <c r="P36" s="59">
        <f t="shared" si="1"/>
        <v>111</v>
      </c>
    </row>
    <row r="37" spans="1:16" x14ac:dyDescent="0.3">
      <c r="A37" s="58"/>
      <c r="B37" s="39">
        <v>32</v>
      </c>
      <c r="C37" s="61">
        <v>224</v>
      </c>
      <c r="D37" s="61">
        <v>161.20500000000001</v>
      </c>
      <c r="E37" s="39">
        <v>5.6372999999999998</v>
      </c>
      <c r="F37" s="39">
        <v>150.69759999999999</v>
      </c>
      <c r="G37" s="39">
        <v>0</v>
      </c>
      <c r="H37" s="62">
        <v>0.58440000000000003</v>
      </c>
      <c r="I37" s="39">
        <v>149</v>
      </c>
      <c r="J37" s="39">
        <v>9</v>
      </c>
      <c r="K37" s="40">
        <v>3</v>
      </c>
      <c r="L37" s="59">
        <f t="shared" si="0"/>
        <v>137</v>
      </c>
      <c r="M37" s="63">
        <v>138</v>
      </c>
      <c r="N37" s="40">
        <v>8</v>
      </c>
      <c r="O37" s="40">
        <v>3</v>
      </c>
      <c r="P37" s="59">
        <f t="shared" si="1"/>
        <v>127</v>
      </c>
    </row>
    <row r="38" spans="1:16" x14ac:dyDescent="0.3">
      <c r="A38" s="58"/>
      <c r="B38" s="39">
        <v>33</v>
      </c>
      <c r="C38" s="61">
        <v>973</v>
      </c>
      <c r="D38" s="61">
        <v>780.00030000000004</v>
      </c>
      <c r="E38" s="39">
        <v>95.000100000000003</v>
      </c>
      <c r="F38" s="39">
        <v>560.00009999999997</v>
      </c>
      <c r="G38" s="39">
        <v>10.0001</v>
      </c>
      <c r="H38" s="62">
        <v>80.000100000000003</v>
      </c>
      <c r="I38" s="39">
        <v>702</v>
      </c>
      <c r="J38" s="39">
        <v>35</v>
      </c>
      <c r="K38" s="40">
        <v>24</v>
      </c>
      <c r="L38" s="59">
        <f t="shared" si="0"/>
        <v>643</v>
      </c>
      <c r="M38" s="63">
        <v>630</v>
      </c>
      <c r="N38" s="40">
        <v>28</v>
      </c>
      <c r="O38" s="40">
        <v>23</v>
      </c>
      <c r="P38" s="59">
        <f t="shared" si="1"/>
        <v>579</v>
      </c>
    </row>
    <row r="39" spans="1:16" x14ac:dyDescent="0.3">
      <c r="A39" s="58"/>
      <c r="B39" s="39">
        <v>34</v>
      </c>
      <c r="C39" s="61">
        <v>706</v>
      </c>
      <c r="D39" s="61">
        <v>559.08270000000005</v>
      </c>
      <c r="E39" s="39">
        <v>7.3529999999999998</v>
      </c>
      <c r="F39" s="39">
        <v>524.81290000000001</v>
      </c>
      <c r="G39" s="39">
        <v>0</v>
      </c>
      <c r="H39" s="62">
        <v>18.116800000000001</v>
      </c>
      <c r="I39" s="39">
        <v>589</v>
      </c>
      <c r="J39" s="39">
        <v>20</v>
      </c>
      <c r="K39" s="40">
        <v>9</v>
      </c>
      <c r="L39" s="59">
        <f t="shared" si="0"/>
        <v>560</v>
      </c>
      <c r="M39" s="63">
        <v>527</v>
      </c>
      <c r="N39" s="40">
        <v>17</v>
      </c>
      <c r="O39" s="40">
        <v>9</v>
      </c>
      <c r="P39" s="59">
        <f t="shared" si="1"/>
        <v>501</v>
      </c>
    </row>
    <row r="40" spans="1:16" x14ac:dyDescent="0.3">
      <c r="A40" s="58"/>
      <c r="B40" s="39">
        <v>35</v>
      </c>
      <c r="C40" s="61">
        <v>695</v>
      </c>
      <c r="D40" s="61">
        <v>511.52530000000002</v>
      </c>
      <c r="E40" s="39">
        <v>12.0099</v>
      </c>
      <c r="F40" s="39">
        <v>473.21690000000001</v>
      </c>
      <c r="G40" s="39">
        <v>0</v>
      </c>
      <c r="H40" s="62">
        <v>26.2988</v>
      </c>
      <c r="I40" s="39">
        <v>545</v>
      </c>
      <c r="J40" s="39">
        <v>41</v>
      </c>
      <c r="K40" s="40">
        <v>19</v>
      </c>
      <c r="L40" s="59">
        <f t="shared" si="0"/>
        <v>485</v>
      </c>
      <c r="M40" s="63">
        <v>501</v>
      </c>
      <c r="N40" s="40">
        <v>35</v>
      </c>
      <c r="O40" s="40">
        <v>17</v>
      </c>
      <c r="P40" s="59">
        <f t="shared" si="1"/>
        <v>449</v>
      </c>
    </row>
    <row r="41" spans="1:16" x14ac:dyDescent="0.3">
      <c r="A41" s="58"/>
      <c r="B41" s="39">
        <v>36</v>
      </c>
      <c r="C41" s="61">
        <v>742</v>
      </c>
      <c r="D41" s="61">
        <v>672.36339999999996</v>
      </c>
      <c r="E41" s="39">
        <v>96.2286</v>
      </c>
      <c r="F41" s="39">
        <v>513.81579999999997</v>
      </c>
      <c r="G41" s="39">
        <v>41.2224</v>
      </c>
      <c r="H41" s="62">
        <v>21.096499999999999</v>
      </c>
      <c r="I41" s="39">
        <v>460</v>
      </c>
      <c r="J41" s="39">
        <v>42</v>
      </c>
      <c r="K41" s="40">
        <v>9</v>
      </c>
      <c r="L41" s="59">
        <f t="shared" si="0"/>
        <v>409</v>
      </c>
      <c r="M41" s="63">
        <v>400</v>
      </c>
      <c r="N41" s="40">
        <v>31</v>
      </c>
      <c r="O41" s="40">
        <v>7</v>
      </c>
      <c r="P41" s="59">
        <f t="shared" si="1"/>
        <v>362</v>
      </c>
    </row>
    <row r="42" spans="1:16" x14ac:dyDescent="0.3">
      <c r="A42" s="58"/>
      <c r="B42" s="39">
        <v>37</v>
      </c>
      <c r="C42" s="61">
        <v>869</v>
      </c>
      <c r="D42" s="61">
        <v>765.00019999999995</v>
      </c>
      <c r="E42" s="39">
        <v>19.9999</v>
      </c>
      <c r="F42" s="39">
        <v>690.00019999999995</v>
      </c>
      <c r="G42" s="39">
        <v>0</v>
      </c>
      <c r="H42" s="62">
        <v>55</v>
      </c>
      <c r="I42" s="39">
        <v>685</v>
      </c>
      <c r="J42" s="39">
        <v>33</v>
      </c>
      <c r="K42" s="40">
        <v>17</v>
      </c>
      <c r="L42" s="59">
        <f t="shared" si="0"/>
        <v>635</v>
      </c>
      <c r="M42" s="63">
        <v>636</v>
      </c>
      <c r="N42" s="40">
        <v>30</v>
      </c>
      <c r="O42" s="40">
        <v>16</v>
      </c>
      <c r="P42" s="59">
        <f t="shared" si="1"/>
        <v>590</v>
      </c>
    </row>
    <row r="43" spans="1:16" x14ac:dyDescent="0.3">
      <c r="A43" s="58"/>
      <c r="B43" s="39">
        <v>38</v>
      </c>
      <c r="C43" s="61">
        <v>0</v>
      </c>
      <c r="D43" s="61">
        <v>0</v>
      </c>
      <c r="E43" s="39">
        <v>0</v>
      </c>
      <c r="F43" s="39">
        <v>0</v>
      </c>
      <c r="G43" s="39">
        <v>0</v>
      </c>
      <c r="H43" s="62">
        <v>0</v>
      </c>
      <c r="I43" s="39">
        <v>0</v>
      </c>
      <c r="J43" s="39">
        <v>0</v>
      </c>
      <c r="K43" s="40">
        <v>0</v>
      </c>
      <c r="L43" s="59">
        <f t="shared" si="0"/>
        <v>0</v>
      </c>
      <c r="M43" s="63">
        <v>0</v>
      </c>
      <c r="N43" s="40">
        <v>0</v>
      </c>
      <c r="O43" s="40">
        <v>0</v>
      </c>
      <c r="P43" s="59">
        <f t="shared" si="1"/>
        <v>0</v>
      </c>
    </row>
    <row r="44" spans="1:16" x14ac:dyDescent="0.3">
      <c r="A44" s="58"/>
      <c r="B44" s="39">
        <v>39</v>
      </c>
      <c r="C44" s="61">
        <v>284</v>
      </c>
      <c r="D44" s="61">
        <v>185.8297</v>
      </c>
      <c r="E44" s="39">
        <v>8</v>
      </c>
      <c r="F44" s="39">
        <v>159.42769999999999</v>
      </c>
      <c r="G44" s="39">
        <v>0</v>
      </c>
      <c r="H44" s="62">
        <v>18.402000000000001</v>
      </c>
      <c r="I44" s="39">
        <v>217</v>
      </c>
      <c r="J44" s="39">
        <v>15</v>
      </c>
      <c r="K44" s="40">
        <v>6</v>
      </c>
      <c r="L44" s="59">
        <f t="shared" si="0"/>
        <v>196</v>
      </c>
      <c r="M44" s="63">
        <v>204</v>
      </c>
      <c r="N44" s="40">
        <v>12</v>
      </c>
      <c r="O44" s="40">
        <v>6</v>
      </c>
      <c r="P44" s="59">
        <f t="shared" si="1"/>
        <v>186</v>
      </c>
    </row>
    <row r="45" spans="1:16" x14ac:dyDescent="0.3">
      <c r="A45" s="58"/>
      <c r="B45" s="39">
        <v>40</v>
      </c>
      <c r="C45" s="61">
        <v>457</v>
      </c>
      <c r="D45" s="61">
        <v>491.34550000000002</v>
      </c>
      <c r="E45" s="39">
        <v>26.403600000000001</v>
      </c>
      <c r="F45" s="39">
        <v>420.71120000000002</v>
      </c>
      <c r="G45" s="39">
        <v>0</v>
      </c>
      <c r="H45" s="62">
        <v>44.230800000000002</v>
      </c>
      <c r="I45" s="39">
        <v>353</v>
      </c>
      <c r="J45" s="39">
        <v>24</v>
      </c>
      <c r="K45" s="40">
        <v>13</v>
      </c>
      <c r="L45" s="59">
        <f t="shared" si="0"/>
        <v>316</v>
      </c>
      <c r="M45" s="63">
        <v>328</v>
      </c>
      <c r="N45" s="40">
        <v>24</v>
      </c>
      <c r="O45" s="40">
        <v>13</v>
      </c>
      <c r="P45" s="59">
        <f t="shared" si="1"/>
        <v>291</v>
      </c>
    </row>
    <row r="46" spans="1:16" x14ac:dyDescent="0.3">
      <c r="A46" s="58"/>
      <c r="B46" s="39">
        <v>41</v>
      </c>
      <c r="C46" s="61">
        <v>197</v>
      </c>
      <c r="D46" s="61">
        <v>193.3159</v>
      </c>
      <c r="E46" s="39">
        <v>14.1228</v>
      </c>
      <c r="F46" s="39">
        <v>168.57769999999999</v>
      </c>
      <c r="G46" s="39">
        <v>0</v>
      </c>
      <c r="H46" s="62">
        <v>10.615399999999999</v>
      </c>
      <c r="I46" s="39">
        <v>145</v>
      </c>
      <c r="J46" s="39">
        <v>11</v>
      </c>
      <c r="K46" s="40">
        <v>4</v>
      </c>
      <c r="L46" s="59">
        <f t="shared" si="0"/>
        <v>130</v>
      </c>
      <c r="M46" s="63">
        <v>131</v>
      </c>
      <c r="N46" s="40">
        <v>11</v>
      </c>
      <c r="O46" s="40">
        <v>3</v>
      </c>
      <c r="P46" s="59">
        <f t="shared" si="1"/>
        <v>117</v>
      </c>
    </row>
    <row r="47" spans="1:16" x14ac:dyDescent="0.3">
      <c r="A47" s="58"/>
      <c r="B47" s="39">
        <v>42</v>
      </c>
      <c r="C47" s="61">
        <v>357</v>
      </c>
      <c r="D47" s="61">
        <v>364.91219999999998</v>
      </c>
      <c r="E47" s="39">
        <v>39.570300000000003</v>
      </c>
      <c r="F47" s="39">
        <v>319.14519999999999</v>
      </c>
      <c r="G47" s="39">
        <v>0</v>
      </c>
      <c r="H47" s="62">
        <v>6.1966000000000001</v>
      </c>
      <c r="I47" s="39">
        <v>270</v>
      </c>
      <c r="J47" s="39">
        <v>11</v>
      </c>
      <c r="K47" s="40">
        <v>13</v>
      </c>
      <c r="L47" s="59">
        <f t="shared" si="0"/>
        <v>246</v>
      </c>
      <c r="M47" s="63">
        <v>248</v>
      </c>
      <c r="N47" s="40">
        <v>10</v>
      </c>
      <c r="O47" s="40">
        <v>13</v>
      </c>
      <c r="P47" s="59">
        <f t="shared" si="1"/>
        <v>225</v>
      </c>
    </row>
    <row r="48" spans="1:16" x14ac:dyDescent="0.3">
      <c r="A48" s="58"/>
      <c r="B48" s="39">
        <v>43</v>
      </c>
      <c r="C48" s="61">
        <v>717</v>
      </c>
      <c r="D48" s="61">
        <v>658.04650000000004</v>
      </c>
      <c r="E48" s="39">
        <v>75.437200000000004</v>
      </c>
      <c r="F48" s="39">
        <v>525.64340000000004</v>
      </c>
      <c r="G48" s="39">
        <v>43.511099999999999</v>
      </c>
      <c r="H48" s="62">
        <v>13.454700000000001</v>
      </c>
      <c r="I48" s="39">
        <v>491</v>
      </c>
      <c r="J48" s="39">
        <v>44</v>
      </c>
      <c r="K48" s="40">
        <v>4</v>
      </c>
      <c r="L48" s="59">
        <f t="shared" si="0"/>
        <v>443</v>
      </c>
      <c r="M48" s="63">
        <v>440</v>
      </c>
      <c r="N48" s="40">
        <v>31</v>
      </c>
      <c r="O48" s="40">
        <v>4</v>
      </c>
      <c r="P48" s="59">
        <f t="shared" si="1"/>
        <v>405</v>
      </c>
    </row>
    <row r="49" spans="1:16" x14ac:dyDescent="0.3">
      <c r="A49" s="58"/>
      <c r="B49" s="39">
        <v>44</v>
      </c>
      <c r="C49" s="61">
        <v>750</v>
      </c>
      <c r="D49" s="61">
        <v>498.38029999999998</v>
      </c>
      <c r="E49" s="39">
        <v>80.747799999999998</v>
      </c>
      <c r="F49" s="39">
        <v>382.18900000000002</v>
      </c>
      <c r="G49" s="39">
        <v>6.6666999999999996</v>
      </c>
      <c r="H49" s="62">
        <v>28.777000000000001</v>
      </c>
      <c r="I49" s="39">
        <v>295</v>
      </c>
      <c r="J49" s="39">
        <v>42</v>
      </c>
      <c r="K49" s="40">
        <v>8</v>
      </c>
      <c r="L49" s="59">
        <f t="shared" si="0"/>
        <v>245</v>
      </c>
      <c r="M49" s="63">
        <v>258</v>
      </c>
      <c r="N49" s="40">
        <v>35</v>
      </c>
      <c r="O49" s="40">
        <v>7</v>
      </c>
      <c r="P49" s="59">
        <f t="shared" si="1"/>
        <v>216</v>
      </c>
    </row>
    <row r="50" spans="1:16" x14ac:dyDescent="0.3">
      <c r="A50" s="58"/>
      <c r="B50" s="39">
        <v>45</v>
      </c>
      <c r="C50" s="61">
        <v>341</v>
      </c>
      <c r="D50" s="61">
        <v>297.76139999999998</v>
      </c>
      <c r="E50" s="39">
        <v>9.6862999999999992</v>
      </c>
      <c r="F50" s="39">
        <v>256.08460000000002</v>
      </c>
      <c r="G50" s="39">
        <v>6.6666999999999996</v>
      </c>
      <c r="H50" s="62">
        <v>25.323699999999999</v>
      </c>
      <c r="I50" s="39">
        <v>262</v>
      </c>
      <c r="J50" s="39">
        <v>14</v>
      </c>
      <c r="K50" s="40">
        <v>12</v>
      </c>
      <c r="L50" s="59">
        <f t="shared" si="0"/>
        <v>236</v>
      </c>
      <c r="M50" s="63">
        <v>248</v>
      </c>
      <c r="N50" s="40">
        <v>9</v>
      </c>
      <c r="O50" s="40">
        <v>11</v>
      </c>
      <c r="P50" s="59">
        <f t="shared" si="1"/>
        <v>228</v>
      </c>
    </row>
    <row r="51" spans="1:16" x14ac:dyDescent="0.3">
      <c r="A51" s="58"/>
      <c r="B51" s="39">
        <v>46</v>
      </c>
      <c r="C51" s="61">
        <v>413</v>
      </c>
      <c r="D51" s="61">
        <v>449.67790000000002</v>
      </c>
      <c r="E51" s="39">
        <v>13.763500000000001</v>
      </c>
      <c r="F51" s="39">
        <v>416.39550000000003</v>
      </c>
      <c r="G51" s="39">
        <v>5.2664999999999997</v>
      </c>
      <c r="H51" s="62">
        <v>14.2521</v>
      </c>
      <c r="I51" s="39">
        <v>338</v>
      </c>
      <c r="J51" s="39">
        <v>5</v>
      </c>
      <c r="K51" s="40">
        <v>6</v>
      </c>
      <c r="L51" s="59">
        <f t="shared" si="0"/>
        <v>327</v>
      </c>
      <c r="M51" s="63">
        <v>315</v>
      </c>
      <c r="N51" s="40">
        <v>4</v>
      </c>
      <c r="O51" s="40">
        <v>6</v>
      </c>
      <c r="P51" s="59">
        <f t="shared" si="1"/>
        <v>305</v>
      </c>
    </row>
    <row r="52" spans="1:16" x14ac:dyDescent="0.3">
      <c r="A52" s="58"/>
      <c r="B52" s="39">
        <v>47</v>
      </c>
      <c r="C52" s="61">
        <v>353</v>
      </c>
      <c r="D52" s="61">
        <v>272.28730000000002</v>
      </c>
      <c r="E52" s="39">
        <v>11.588800000000001</v>
      </c>
      <c r="F52" s="39">
        <v>233.07259999999999</v>
      </c>
      <c r="G52" s="39">
        <v>0</v>
      </c>
      <c r="H52" s="62">
        <v>27.626000000000001</v>
      </c>
      <c r="I52" s="39">
        <v>199</v>
      </c>
      <c r="J52" s="39">
        <v>14</v>
      </c>
      <c r="K52" s="40">
        <v>11</v>
      </c>
      <c r="L52" s="59">
        <f t="shared" si="0"/>
        <v>174</v>
      </c>
      <c r="M52" s="63">
        <v>179</v>
      </c>
      <c r="N52" s="40">
        <v>13</v>
      </c>
      <c r="O52" s="40">
        <v>10</v>
      </c>
      <c r="P52" s="59">
        <f t="shared" si="1"/>
        <v>156</v>
      </c>
    </row>
    <row r="53" spans="1:16" x14ac:dyDescent="0.3">
      <c r="A53" s="58"/>
      <c r="B53" s="39">
        <v>48</v>
      </c>
      <c r="C53" s="61">
        <v>730</v>
      </c>
      <c r="D53" s="61">
        <v>769.16020000000003</v>
      </c>
      <c r="E53" s="39">
        <v>20.186900000000001</v>
      </c>
      <c r="F53" s="39">
        <v>624.03319999999997</v>
      </c>
      <c r="G53" s="39">
        <v>46.666699999999999</v>
      </c>
      <c r="H53" s="62">
        <v>78.273399999999995</v>
      </c>
      <c r="I53" s="39">
        <v>543</v>
      </c>
      <c r="J53" s="39">
        <v>28</v>
      </c>
      <c r="K53" s="40">
        <v>20</v>
      </c>
      <c r="L53" s="59">
        <f t="shared" si="0"/>
        <v>495</v>
      </c>
      <c r="M53" s="63">
        <v>503</v>
      </c>
      <c r="N53" s="40">
        <v>26</v>
      </c>
      <c r="O53" s="40">
        <v>15</v>
      </c>
      <c r="P53" s="59">
        <f t="shared" si="1"/>
        <v>462</v>
      </c>
    </row>
    <row r="54" spans="1:16" x14ac:dyDescent="0.3">
      <c r="A54" s="58"/>
      <c r="B54" s="39">
        <v>49</v>
      </c>
      <c r="C54" s="61">
        <v>284</v>
      </c>
      <c r="D54" s="61">
        <v>301.30369999999999</v>
      </c>
      <c r="E54" s="39">
        <v>19.649100000000001</v>
      </c>
      <c r="F54" s="39">
        <v>246.27</v>
      </c>
      <c r="G54" s="39">
        <v>0</v>
      </c>
      <c r="H54" s="62">
        <v>35.384599999999999</v>
      </c>
      <c r="I54" s="39">
        <v>210</v>
      </c>
      <c r="J54" s="39">
        <v>17</v>
      </c>
      <c r="K54" s="40">
        <v>5</v>
      </c>
      <c r="L54" s="59">
        <f t="shared" si="0"/>
        <v>188</v>
      </c>
      <c r="M54" s="63">
        <v>195</v>
      </c>
      <c r="N54" s="40">
        <v>12</v>
      </c>
      <c r="O54" s="40">
        <v>5</v>
      </c>
      <c r="P54" s="59">
        <f t="shared" si="1"/>
        <v>178</v>
      </c>
    </row>
    <row r="55" spans="1:16" x14ac:dyDescent="0.3">
      <c r="A55" s="58"/>
      <c r="B55" s="39">
        <v>50</v>
      </c>
      <c r="C55" s="61">
        <v>177</v>
      </c>
      <c r="D55" s="61">
        <v>209.035</v>
      </c>
      <c r="E55" s="39">
        <v>9.8246000000000002</v>
      </c>
      <c r="F55" s="39">
        <v>174.44120000000001</v>
      </c>
      <c r="G55" s="39">
        <v>0</v>
      </c>
      <c r="H55" s="62">
        <v>24.769200000000001</v>
      </c>
      <c r="I55" s="39">
        <v>159</v>
      </c>
      <c r="J55" s="39">
        <v>15</v>
      </c>
      <c r="K55" s="40">
        <v>7</v>
      </c>
      <c r="L55" s="59">
        <f t="shared" si="0"/>
        <v>137</v>
      </c>
      <c r="M55" s="63">
        <v>147</v>
      </c>
      <c r="N55" s="40">
        <v>14</v>
      </c>
      <c r="O55" s="40">
        <v>7</v>
      </c>
      <c r="P55" s="59">
        <f t="shared" si="1"/>
        <v>126</v>
      </c>
    </row>
    <row r="56" spans="1:16" x14ac:dyDescent="0.3">
      <c r="A56" s="58"/>
      <c r="B56" s="39">
        <v>51</v>
      </c>
      <c r="C56" s="61">
        <v>1001</v>
      </c>
      <c r="D56" s="61">
        <v>667.69159999999999</v>
      </c>
      <c r="E56" s="39">
        <v>79.548199999999994</v>
      </c>
      <c r="F56" s="39">
        <v>537.56100000000004</v>
      </c>
      <c r="G56" s="39">
        <v>0</v>
      </c>
      <c r="H56" s="62">
        <v>45.2181</v>
      </c>
      <c r="I56" s="39">
        <v>717</v>
      </c>
      <c r="J56" s="39">
        <v>41</v>
      </c>
      <c r="K56" s="40">
        <v>41</v>
      </c>
      <c r="L56" s="59">
        <f t="shared" si="0"/>
        <v>635</v>
      </c>
      <c r="M56" s="63">
        <v>638</v>
      </c>
      <c r="N56" s="40">
        <v>27</v>
      </c>
      <c r="O56" s="40">
        <v>35</v>
      </c>
      <c r="P56" s="59">
        <f t="shared" si="1"/>
        <v>576</v>
      </c>
    </row>
    <row r="57" spans="1:16" x14ac:dyDescent="0.3">
      <c r="A57" s="58"/>
      <c r="B57" s="39">
        <v>52</v>
      </c>
      <c r="C57" s="61">
        <v>1061</v>
      </c>
      <c r="D57" s="61">
        <v>770.00019999999995</v>
      </c>
      <c r="E57" s="39">
        <v>50</v>
      </c>
      <c r="F57" s="39">
        <v>675.00009999999997</v>
      </c>
      <c r="G57" s="39">
        <v>0</v>
      </c>
      <c r="H57" s="62">
        <v>25</v>
      </c>
      <c r="I57" s="39">
        <v>806</v>
      </c>
      <c r="J57" s="39">
        <v>77</v>
      </c>
      <c r="K57" s="40">
        <v>12</v>
      </c>
      <c r="L57" s="59">
        <f t="shared" si="0"/>
        <v>717</v>
      </c>
      <c r="M57" s="63">
        <v>730</v>
      </c>
      <c r="N57" s="40">
        <v>69</v>
      </c>
      <c r="O57" s="40">
        <v>12</v>
      </c>
      <c r="P57" s="59">
        <f t="shared" si="1"/>
        <v>649</v>
      </c>
    </row>
    <row r="58" spans="1:16" x14ac:dyDescent="0.3">
      <c r="A58" s="58"/>
      <c r="B58" s="39">
        <v>53</v>
      </c>
      <c r="C58" s="61">
        <v>1105</v>
      </c>
      <c r="D58" s="61">
        <v>796.13379999999995</v>
      </c>
      <c r="E58" s="39">
        <v>22.451499999999999</v>
      </c>
      <c r="F58" s="39">
        <v>761.68219999999997</v>
      </c>
      <c r="G58" s="39">
        <v>12</v>
      </c>
      <c r="H58" s="62">
        <v>0</v>
      </c>
      <c r="I58" s="39">
        <v>786</v>
      </c>
      <c r="J58" s="39">
        <v>90</v>
      </c>
      <c r="K58" s="40">
        <v>18</v>
      </c>
      <c r="L58" s="59">
        <f t="shared" si="0"/>
        <v>678</v>
      </c>
      <c r="M58" s="63">
        <v>717</v>
      </c>
      <c r="N58" s="40">
        <v>76</v>
      </c>
      <c r="O58" s="40">
        <v>18</v>
      </c>
      <c r="P58" s="59">
        <f t="shared" si="1"/>
        <v>623</v>
      </c>
    </row>
    <row r="59" spans="1:16" x14ac:dyDescent="0.3">
      <c r="A59" s="58"/>
      <c r="B59" s="39">
        <v>54</v>
      </c>
      <c r="C59" s="61">
        <v>908</v>
      </c>
      <c r="D59" s="61">
        <v>755.00009999999997</v>
      </c>
      <c r="E59" s="39">
        <v>30</v>
      </c>
      <c r="F59" s="39">
        <v>680</v>
      </c>
      <c r="G59" s="39">
        <v>0</v>
      </c>
      <c r="H59" s="62">
        <v>45</v>
      </c>
      <c r="I59" s="39">
        <v>667</v>
      </c>
      <c r="J59" s="39">
        <v>46</v>
      </c>
      <c r="K59" s="40">
        <v>13</v>
      </c>
      <c r="L59" s="59">
        <f t="shared" si="0"/>
        <v>608</v>
      </c>
      <c r="M59" s="63">
        <v>611</v>
      </c>
      <c r="N59" s="40">
        <v>41</v>
      </c>
      <c r="O59" s="40">
        <v>13</v>
      </c>
      <c r="P59" s="59">
        <f t="shared" si="1"/>
        <v>557</v>
      </c>
    </row>
    <row r="60" spans="1:16" x14ac:dyDescent="0.3">
      <c r="A60" s="58"/>
      <c r="B60" s="39">
        <v>55</v>
      </c>
      <c r="C60" s="61">
        <v>1293</v>
      </c>
      <c r="D60" s="61">
        <v>778.16600000000005</v>
      </c>
      <c r="E60" s="39">
        <v>49.212600000000002</v>
      </c>
      <c r="F60" s="39">
        <v>667.43209999999999</v>
      </c>
      <c r="G60" s="39">
        <v>14.4444</v>
      </c>
      <c r="H60" s="62">
        <v>47.076900000000002</v>
      </c>
      <c r="I60" s="39">
        <v>865</v>
      </c>
      <c r="J60" s="39">
        <v>102</v>
      </c>
      <c r="K60" s="40">
        <v>18</v>
      </c>
      <c r="L60" s="59">
        <f t="shared" si="0"/>
        <v>745</v>
      </c>
      <c r="M60" s="63">
        <v>762</v>
      </c>
      <c r="N60" s="40">
        <v>89</v>
      </c>
      <c r="O60" s="40">
        <v>16</v>
      </c>
      <c r="P60" s="59">
        <f t="shared" si="1"/>
        <v>657</v>
      </c>
    </row>
    <row r="61" spans="1:16" x14ac:dyDescent="0.3">
      <c r="A61" s="58"/>
      <c r="B61" s="39">
        <v>56</v>
      </c>
      <c r="C61" s="61">
        <v>740</v>
      </c>
      <c r="D61" s="61">
        <v>480.20839999999998</v>
      </c>
      <c r="E61" s="39">
        <v>147.26679999999999</v>
      </c>
      <c r="F61" s="39">
        <v>310.22730000000001</v>
      </c>
      <c r="G61" s="39">
        <v>12</v>
      </c>
      <c r="H61" s="62">
        <v>0</v>
      </c>
      <c r="I61" s="39">
        <v>401</v>
      </c>
      <c r="J61" s="39">
        <v>93</v>
      </c>
      <c r="K61" s="40">
        <v>14</v>
      </c>
      <c r="L61" s="59">
        <f t="shared" si="0"/>
        <v>294</v>
      </c>
      <c r="M61" s="63">
        <v>344</v>
      </c>
      <c r="N61" s="40">
        <v>72</v>
      </c>
      <c r="O61" s="40">
        <v>8</v>
      </c>
      <c r="P61" s="59">
        <f t="shared" si="1"/>
        <v>264</v>
      </c>
    </row>
    <row r="62" spans="1:16" x14ac:dyDescent="0.3">
      <c r="A62" s="58"/>
      <c r="B62" s="39">
        <v>57</v>
      </c>
      <c r="C62" s="61">
        <v>109</v>
      </c>
      <c r="D62" s="61">
        <v>56.911900000000003</v>
      </c>
      <c r="E62" s="39">
        <v>2.5396999999999998</v>
      </c>
      <c r="F62" s="39">
        <v>49.519500000000001</v>
      </c>
      <c r="G62" s="39">
        <v>0</v>
      </c>
      <c r="H62" s="62">
        <v>4.8529</v>
      </c>
      <c r="I62" s="39">
        <v>81</v>
      </c>
      <c r="J62" s="39">
        <v>6</v>
      </c>
      <c r="K62" s="40">
        <v>1</v>
      </c>
      <c r="L62" s="59">
        <f t="shared" si="0"/>
        <v>74</v>
      </c>
      <c r="M62" s="63">
        <v>77</v>
      </c>
      <c r="N62" s="40">
        <v>5</v>
      </c>
      <c r="O62" s="40">
        <v>1</v>
      </c>
      <c r="P62" s="59">
        <f t="shared" si="1"/>
        <v>71</v>
      </c>
    </row>
    <row r="63" spans="1:16" x14ac:dyDescent="0.3">
      <c r="A63" s="58"/>
      <c r="B63" s="39">
        <v>58</v>
      </c>
      <c r="C63" s="61">
        <v>326</v>
      </c>
      <c r="D63" s="61">
        <v>248.86619999999999</v>
      </c>
      <c r="E63" s="39">
        <v>7.5484</v>
      </c>
      <c r="F63" s="39">
        <v>238.3177</v>
      </c>
      <c r="G63" s="39">
        <v>3</v>
      </c>
      <c r="H63" s="62">
        <v>0</v>
      </c>
      <c r="I63" s="39">
        <v>276</v>
      </c>
      <c r="J63" s="39">
        <v>24</v>
      </c>
      <c r="K63" s="40">
        <v>3</v>
      </c>
      <c r="L63" s="59">
        <f t="shared" si="0"/>
        <v>249</v>
      </c>
      <c r="M63" s="63">
        <v>247</v>
      </c>
      <c r="N63" s="40">
        <v>20</v>
      </c>
      <c r="O63" s="40">
        <v>3</v>
      </c>
      <c r="P63" s="59">
        <f t="shared" si="1"/>
        <v>224</v>
      </c>
    </row>
    <row r="64" spans="1:16" x14ac:dyDescent="0.3">
      <c r="A64" s="58"/>
      <c r="B64" s="39">
        <v>59</v>
      </c>
      <c r="C64" s="61">
        <v>521</v>
      </c>
      <c r="D64" s="61">
        <v>472.28800000000001</v>
      </c>
      <c r="E64" s="39">
        <v>288.55349999999999</v>
      </c>
      <c r="F64" s="39">
        <v>177.46789999999999</v>
      </c>
      <c r="G64" s="39">
        <v>0</v>
      </c>
      <c r="H64" s="62">
        <v>6.2666000000000004</v>
      </c>
      <c r="I64" s="39">
        <v>353</v>
      </c>
      <c r="J64" s="39">
        <v>68</v>
      </c>
      <c r="K64" s="40">
        <v>23</v>
      </c>
      <c r="L64" s="59">
        <f t="shared" si="0"/>
        <v>262</v>
      </c>
      <c r="M64" s="63">
        <v>318</v>
      </c>
      <c r="N64" s="40">
        <v>61</v>
      </c>
      <c r="O64" s="40">
        <v>20</v>
      </c>
      <c r="P64" s="59">
        <f t="shared" si="1"/>
        <v>237</v>
      </c>
    </row>
    <row r="65" spans="1:16" x14ac:dyDescent="0.3">
      <c r="A65" s="58"/>
      <c r="B65" s="39">
        <v>60</v>
      </c>
      <c r="C65" s="61">
        <v>2414</v>
      </c>
      <c r="D65" s="61">
        <v>1949.4476</v>
      </c>
      <c r="E65" s="39">
        <v>200.45840000000001</v>
      </c>
      <c r="F65" s="39">
        <v>1643.2726</v>
      </c>
      <c r="G65" s="39">
        <v>0</v>
      </c>
      <c r="H65" s="62">
        <v>76.466499999999996</v>
      </c>
      <c r="I65" s="39">
        <v>1748</v>
      </c>
      <c r="J65" s="39">
        <v>134</v>
      </c>
      <c r="K65" s="40">
        <v>46</v>
      </c>
      <c r="L65" s="59">
        <f t="shared" si="0"/>
        <v>1568</v>
      </c>
      <c r="M65" s="63">
        <v>1557</v>
      </c>
      <c r="N65" s="40">
        <v>108</v>
      </c>
      <c r="O65" s="40">
        <v>40</v>
      </c>
      <c r="P65" s="59">
        <f t="shared" si="1"/>
        <v>1409</v>
      </c>
    </row>
    <row r="66" spans="1:16" x14ac:dyDescent="0.3">
      <c r="A66" s="58"/>
      <c r="B66" s="39">
        <v>61</v>
      </c>
      <c r="C66" s="61">
        <v>574</v>
      </c>
      <c r="D66" s="61">
        <v>296.83390000000003</v>
      </c>
      <c r="E66" s="39">
        <v>25.787500000000001</v>
      </c>
      <c r="F66" s="39">
        <v>252.56780000000001</v>
      </c>
      <c r="G66" s="39">
        <v>5.5555000000000003</v>
      </c>
      <c r="H66" s="62">
        <v>12.9232</v>
      </c>
      <c r="I66" s="39">
        <v>369</v>
      </c>
      <c r="J66" s="39">
        <v>55</v>
      </c>
      <c r="K66" s="40">
        <v>8</v>
      </c>
      <c r="L66" s="59">
        <f t="shared" si="0"/>
        <v>306</v>
      </c>
      <c r="M66" s="63">
        <v>326</v>
      </c>
      <c r="N66" s="40">
        <v>41</v>
      </c>
      <c r="O66" s="40">
        <v>7</v>
      </c>
      <c r="P66" s="59">
        <f t="shared" si="1"/>
        <v>278</v>
      </c>
    </row>
    <row r="67" spans="1:16" x14ac:dyDescent="0.3">
      <c r="A67" s="58"/>
      <c r="B67" s="39">
        <v>62</v>
      </c>
      <c r="C67" s="61">
        <v>409</v>
      </c>
      <c r="D67" s="61">
        <v>309.79059999999998</v>
      </c>
      <c r="E67" s="39">
        <v>6.0301</v>
      </c>
      <c r="F67" s="39">
        <v>251.4033</v>
      </c>
      <c r="G67" s="39">
        <v>0</v>
      </c>
      <c r="H67" s="62">
        <v>44.357100000000003</v>
      </c>
      <c r="I67" s="39">
        <v>296</v>
      </c>
      <c r="J67" s="39">
        <v>35</v>
      </c>
      <c r="K67" s="40">
        <v>9</v>
      </c>
      <c r="L67" s="59">
        <f t="shared" si="0"/>
        <v>252</v>
      </c>
      <c r="M67" s="63">
        <v>264</v>
      </c>
      <c r="N67" s="40">
        <v>31</v>
      </c>
      <c r="O67" s="40">
        <v>7</v>
      </c>
      <c r="P67" s="59">
        <f t="shared" si="1"/>
        <v>226</v>
      </c>
    </row>
    <row r="68" spans="1:16" x14ac:dyDescent="0.3">
      <c r="A68" s="58"/>
      <c r="B68" s="39">
        <v>63</v>
      </c>
      <c r="C68" s="61">
        <v>0</v>
      </c>
      <c r="D68" s="61">
        <v>0</v>
      </c>
      <c r="E68" s="39">
        <v>0</v>
      </c>
      <c r="F68" s="39">
        <v>0</v>
      </c>
      <c r="G68" s="39">
        <v>0</v>
      </c>
      <c r="H68" s="62">
        <v>0</v>
      </c>
      <c r="I68" s="39">
        <v>0</v>
      </c>
      <c r="J68" s="39">
        <v>0</v>
      </c>
      <c r="K68" s="40">
        <v>0</v>
      </c>
      <c r="L68" s="59">
        <f t="shared" si="0"/>
        <v>0</v>
      </c>
      <c r="M68" s="63">
        <v>0</v>
      </c>
      <c r="N68" s="40">
        <v>0</v>
      </c>
      <c r="O68" s="40">
        <v>0</v>
      </c>
      <c r="P68" s="59">
        <f t="shared" si="1"/>
        <v>0</v>
      </c>
    </row>
    <row r="69" spans="1:16" x14ac:dyDescent="0.3">
      <c r="A69" s="58"/>
      <c r="B69" s="39">
        <v>64</v>
      </c>
      <c r="C69" s="61">
        <v>505</v>
      </c>
      <c r="D69" s="61">
        <v>349.65429999999998</v>
      </c>
      <c r="E69" s="39">
        <v>35.368400000000001</v>
      </c>
      <c r="F69" s="39">
        <v>249.89570000000001</v>
      </c>
      <c r="G69" s="39">
        <v>0</v>
      </c>
      <c r="H69" s="62">
        <v>64.390199999999993</v>
      </c>
      <c r="I69" s="39">
        <v>359</v>
      </c>
      <c r="J69" s="39">
        <v>28</v>
      </c>
      <c r="K69" s="40">
        <v>9</v>
      </c>
      <c r="L69" s="59">
        <f t="shared" si="0"/>
        <v>322</v>
      </c>
      <c r="M69" s="63">
        <v>328</v>
      </c>
      <c r="N69" s="40">
        <v>25</v>
      </c>
      <c r="O69" s="40">
        <v>8</v>
      </c>
      <c r="P69" s="59">
        <f t="shared" si="1"/>
        <v>295</v>
      </c>
    </row>
    <row r="70" spans="1:16" x14ac:dyDescent="0.3">
      <c r="A70" s="58"/>
      <c r="B70" s="39">
        <v>65</v>
      </c>
      <c r="C70" s="61">
        <v>624</v>
      </c>
      <c r="D70" s="61">
        <v>380.36840000000001</v>
      </c>
      <c r="E70" s="39">
        <v>33.145000000000003</v>
      </c>
      <c r="F70" s="39">
        <v>308.36130000000003</v>
      </c>
      <c r="G70" s="39">
        <v>0</v>
      </c>
      <c r="H70" s="62">
        <v>38.862099999999998</v>
      </c>
      <c r="I70" s="39">
        <v>440</v>
      </c>
      <c r="J70" s="39">
        <v>20</v>
      </c>
      <c r="K70" s="40">
        <v>24</v>
      </c>
      <c r="L70" s="59">
        <f t="shared" ref="L70:L112" si="2">I70-J70-K70</f>
        <v>396</v>
      </c>
      <c r="M70" s="63">
        <v>399</v>
      </c>
      <c r="N70" s="40">
        <v>18</v>
      </c>
      <c r="O70" s="40">
        <v>19</v>
      </c>
      <c r="P70" s="59">
        <f t="shared" si="1"/>
        <v>362</v>
      </c>
    </row>
    <row r="71" spans="1:16" x14ac:dyDescent="0.3">
      <c r="A71" s="58"/>
      <c r="B71" s="39">
        <v>66</v>
      </c>
      <c r="C71" s="61">
        <v>399</v>
      </c>
      <c r="D71" s="61">
        <v>257.93360000000001</v>
      </c>
      <c r="E71" s="39">
        <v>85.8947</v>
      </c>
      <c r="F71" s="39">
        <v>137.16079999999999</v>
      </c>
      <c r="G71" s="39">
        <v>0</v>
      </c>
      <c r="H71" s="62">
        <v>34.878</v>
      </c>
      <c r="I71" s="39">
        <v>208</v>
      </c>
      <c r="J71" s="39">
        <v>65</v>
      </c>
      <c r="K71" s="40">
        <v>1</v>
      </c>
      <c r="L71" s="59">
        <f t="shared" si="2"/>
        <v>142</v>
      </c>
      <c r="M71" s="63">
        <v>173</v>
      </c>
      <c r="N71" s="40">
        <v>50</v>
      </c>
      <c r="O71" s="40">
        <v>1</v>
      </c>
      <c r="P71" s="59">
        <f t="shared" si="1"/>
        <v>122</v>
      </c>
    </row>
    <row r="72" spans="1:16" x14ac:dyDescent="0.3">
      <c r="A72" s="58"/>
      <c r="B72" s="39">
        <v>67</v>
      </c>
      <c r="C72" s="61">
        <v>854</v>
      </c>
      <c r="D72" s="61">
        <v>810.25400000000002</v>
      </c>
      <c r="E72" s="39">
        <v>20.632200000000001</v>
      </c>
      <c r="F72" s="39">
        <v>686.81780000000003</v>
      </c>
      <c r="G72" s="39">
        <v>17.507100000000001</v>
      </c>
      <c r="H72" s="62">
        <v>70.670299999999997</v>
      </c>
      <c r="I72" s="39">
        <v>639</v>
      </c>
      <c r="J72" s="39">
        <v>25</v>
      </c>
      <c r="K72" s="40">
        <v>24</v>
      </c>
      <c r="L72" s="59">
        <f t="shared" si="2"/>
        <v>590</v>
      </c>
      <c r="M72" s="63">
        <v>592</v>
      </c>
      <c r="N72" s="40">
        <v>21</v>
      </c>
      <c r="O72" s="40">
        <v>20</v>
      </c>
      <c r="P72" s="59">
        <f t="shared" si="1"/>
        <v>551</v>
      </c>
    </row>
    <row r="73" spans="1:16" x14ac:dyDescent="0.3">
      <c r="A73" s="58"/>
      <c r="B73" s="39">
        <v>68</v>
      </c>
      <c r="C73" s="61">
        <v>801</v>
      </c>
      <c r="D73" s="61">
        <v>464.24540000000002</v>
      </c>
      <c r="E73" s="39">
        <v>26.031600000000001</v>
      </c>
      <c r="F73" s="39">
        <v>395.40460000000002</v>
      </c>
      <c r="G73" s="39">
        <v>0</v>
      </c>
      <c r="H73" s="62">
        <v>22.059000000000001</v>
      </c>
      <c r="I73" s="39">
        <v>594</v>
      </c>
      <c r="J73" s="39">
        <v>27</v>
      </c>
      <c r="K73" s="40">
        <v>13</v>
      </c>
      <c r="L73" s="59">
        <f t="shared" si="2"/>
        <v>554</v>
      </c>
      <c r="M73" s="63">
        <v>542</v>
      </c>
      <c r="N73" s="40">
        <v>24</v>
      </c>
      <c r="O73" s="40">
        <v>13</v>
      </c>
      <c r="P73" s="59">
        <f t="shared" si="1"/>
        <v>505</v>
      </c>
    </row>
    <row r="74" spans="1:16" x14ac:dyDescent="0.3">
      <c r="A74" s="58"/>
      <c r="B74" s="39">
        <v>69</v>
      </c>
      <c r="C74" s="61">
        <v>651</v>
      </c>
      <c r="D74" s="61">
        <v>429.79160000000002</v>
      </c>
      <c r="E74" s="39">
        <v>162.73320000000001</v>
      </c>
      <c r="F74" s="39">
        <v>214.77269999999999</v>
      </c>
      <c r="G74" s="39">
        <v>48</v>
      </c>
      <c r="H74" s="62">
        <v>0</v>
      </c>
      <c r="I74" s="39">
        <v>372</v>
      </c>
      <c r="J74" s="39">
        <v>109</v>
      </c>
      <c r="K74" s="40">
        <v>6</v>
      </c>
      <c r="L74" s="59">
        <f t="shared" si="2"/>
        <v>257</v>
      </c>
      <c r="M74" s="63">
        <v>311</v>
      </c>
      <c r="N74" s="40">
        <v>85</v>
      </c>
      <c r="O74" s="40">
        <v>6</v>
      </c>
      <c r="P74" s="59">
        <f t="shared" si="1"/>
        <v>220</v>
      </c>
    </row>
    <row r="75" spans="1:16" x14ac:dyDescent="0.3">
      <c r="A75" s="58"/>
      <c r="B75" s="39">
        <v>70</v>
      </c>
      <c r="C75" s="61">
        <v>426</v>
      </c>
      <c r="D75" s="61">
        <v>316.39679999999998</v>
      </c>
      <c r="E75" s="39">
        <v>6.407</v>
      </c>
      <c r="F75" s="39">
        <v>255.77549999999999</v>
      </c>
      <c r="G75" s="39">
        <v>0</v>
      </c>
      <c r="H75" s="62">
        <v>54.214300000000001</v>
      </c>
      <c r="I75" s="39">
        <v>314</v>
      </c>
      <c r="J75" s="39">
        <v>41</v>
      </c>
      <c r="K75" s="40">
        <v>15</v>
      </c>
      <c r="L75" s="59">
        <f t="shared" si="2"/>
        <v>258</v>
      </c>
      <c r="M75" s="63">
        <v>269</v>
      </c>
      <c r="N75" s="40">
        <v>30</v>
      </c>
      <c r="O75" s="40">
        <v>13</v>
      </c>
      <c r="P75" s="59">
        <f t="shared" si="1"/>
        <v>226</v>
      </c>
    </row>
    <row r="76" spans="1:16" x14ac:dyDescent="0.3">
      <c r="A76" s="58"/>
      <c r="B76" s="39">
        <v>71</v>
      </c>
      <c r="C76" s="61">
        <v>0</v>
      </c>
      <c r="D76" s="61">
        <v>0</v>
      </c>
      <c r="E76" s="39">
        <v>0</v>
      </c>
      <c r="F76" s="39">
        <v>0</v>
      </c>
      <c r="G76" s="39">
        <v>0</v>
      </c>
      <c r="H76" s="62">
        <v>0</v>
      </c>
      <c r="I76" s="39">
        <v>0</v>
      </c>
      <c r="J76" s="39">
        <v>0</v>
      </c>
      <c r="K76" s="40">
        <v>0</v>
      </c>
      <c r="L76" s="59">
        <f t="shared" si="2"/>
        <v>0</v>
      </c>
      <c r="M76" s="63">
        <v>0</v>
      </c>
      <c r="N76" s="40">
        <v>0</v>
      </c>
      <c r="O76" s="40">
        <v>0</v>
      </c>
      <c r="P76" s="59">
        <f t="shared" si="1"/>
        <v>0</v>
      </c>
    </row>
    <row r="77" spans="1:16" x14ac:dyDescent="0.3">
      <c r="A77" s="58"/>
      <c r="B77" s="39">
        <v>72</v>
      </c>
      <c r="C77" s="61">
        <v>418</v>
      </c>
      <c r="D77" s="61">
        <v>409.46710000000002</v>
      </c>
      <c r="E77" s="39">
        <v>6.6441999999999997</v>
      </c>
      <c r="F77" s="39">
        <v>365.86250000000001</v>
      </c>
      <c r="G77" s="39">
        <v>0</v>
      </c>
      <c r="H77" s="62">
        <v>35.335099999999997</v>
      </c>
      <c r="I77" s="39">
        <v>319</v>
      </c>
      <c r="J77" s="39">
        <v>20</v>
      </c>
      <c r="K77" s="40">
        <v>13</v>
      </c>
      <c r="L77" s="59">
        <f t="shared" si="2"/>
        <v>286</v>
      </c>
      <c r="M77" s="63">
        <v>301</v>
      </c>
      <c r="N77" s="40">
        <v>20</v>
      </c>
      <c r="O77" s="40">
        <v>9</v>
      </c>
      <c r="P77" s="59">
        <f t="shared" si="1"/>
        <v>272</v>
      </c>
    </row>
    <row r="78" spans="1:16" x14ac:dyDescent="0.3">
      <c r="A78" s="58"/>
      <c r="B78" s="39">
        <v>73</v>
      </c>
      <c r="C78" s="61">
        <v>1362</v>
      </c>
      <c r="D78" s="61">
        <v>1000.4414</v>
      </c>
      <c r="E78" s="39">
        <v>121.4438</v>
      </c>
      <c r="F78" s="39">
        <v>840.55489999999998</v>
      </c>
      <c r="G78" s="39">
        <v>0</v>
      </c>
      <c r="H78" s="62">
        <v>38.442500000000003</v>
      </c>
      <c r="I78" s="39">
        <v>946</v>
      </c>
      <c r="J78" s="39">
        <v>63</v>
      </c>
      <c r="K78" s="40">
        <v>30</v>
      </c>
      <c r="L78" s="59">
        <f t="shared" si="2"/>
        <v>853</v>
      </c>
      <c r="M78" s="63">
        <v>861</v>
      </c>
      <c r="N78" s="40">
        <v>53</v>
      </c>
      <c r="O78" s="40">
        <v>28</v>
      </c>
      <c r="P78" s="59">
        <f t="shared" si="1"/>
        <v>780</v>
      </c>
    </row>
    <row r="79" spans="1:16" x14ac:dyDescent="0.3">
      <c r="A79" s="58"/>
      <c r="B79" s="39">
        <v>74</v>
      </c>
      <c r="C79" s="61">
        <v>416</v>
      </c>
      <c r="D79" s="61">
        <v>365.7534</v>
      </c>
      <c r="E79" s="39">
        <v>44.626899999999999</v>
      </c>
      <c r="F79" s="39">
        <v>309.37</v>
      </c>
      <c r="G79" s="39">
        <v>0</v>
      </c>
      <c r="H79" s="62">
        <v>11.7567</v>
      </c>
      <c r="I79" s="39">
        <v>324</v>
      </c>
      <c r="J79" s="39">
        <v>24</v>
      </c>
      <c r="K79" s="40">
        <v>8</v>
      </c>
      <c r="L79" s="59">
        <f t="shared" si="2"/>
        <v>292</v>
      </c>
      <c r="M79" s="63">
        <v>287</v>
      </c>
      <c r="N79" s="40">
        <v>20</v>
      </c>
      <c r="O79" s="40">
        <v>8</v>
      </c>
      <c r="P79" s="59">
        <f t="shared" si="1"/>
        <v>259</v>
      </c>
    </row>
    <row r="80" spans="1:16" x14ac:dyDescent="0.3">
      <c r="A80" s="58"/>
      <c r="B80" s="39">
        <v>75</v>
      </c>
      <c r="C80" s="61">
        <v>1337</v>
      </c>
      <c r="D80" s="61">
        <v>821.05200000000002</v>
      </c>
      <c r="E80" s="39">
        <v>248.03819999999999</v>
      </c>
      <c r="F80" s="39">
        <v>532.22289999999998</v>
      </c>
      <c r="G80" s="39">
        <v>0</v>
      </c>
      <c r="H80" s="62">
        <v>40.790900000000001</v>
      </c>
      <c r="I80" s="39">
        <v>612</v>
      </c>
      <c r="J80" s="39">
        <v>73</v>
      </c>
      <c r="K80" s="40">
        <v>28</v>
      </c>
      <c r="L80" s="59">
        <f t="shared" si="2"/>
        <v>511</v>
      </c>
      <c r="M80" s="63">
        <v>543</v>
      </c>
      <c r="N80" s="40">
        <v>58</v>
      </c>
      <c r="O80" s="40">
        <v>26</v>
      </c>
      <c r="P80" s="59">
        <f t="shared" si="1"/>
        <v>459</v>
      </c>
    </row>
    <row r="81" spans="1:16" x14ac:dyDescent="0.3">
      <c r="A81" s="58"/>
      <c r="B81" s="39">
        <v>76</v>
      </c>
      <c r="C81" s="61">
        <v>689</v>
      </c>
      <c r="D81" s="61">
        <v>458.2987</v>
      </c>
      <c r="E81" s="39">
        <v>22.058800000000002</v>
      </c>
      <c r="F81" s="39">
        <v>416.47539999999998</v>
      </c>
      <c r="G81" s="39">
        <v>0</v>
      </c>
      <c r="H81" s="62">
        <v>19.764600000000002</v>
      </c>
      <c r="I81" s="39">
        <v>501</v>
      </c>
      <c r="J81" s="39">
        <v>21</v>
      </c>
      <c r="K81" s="40">
        <v>11</v>
      </c>
      <c r="L81" s="59">
        <f t="shared" si="2"/>
        <v>469</v>
      </c>
      <c r="M81" s="63">
        <v>470</v>
      </c>
      <c r="N81" s="40">
        <v>19</v>
      </c>
      <c r="O81" s="40">
        <v>10</v>
      </c>
      <c r="P81" s="59">
        <f t="shared" si="1"/>
        <v>441</v>
      </c>
    </row>
    <row r="82" spans="1:16" x14ac:dyDescent="0.3">
      <c r="A82" s="58"/>
      <c r="B82" s="39">
        <v>77</v>
      </c>
      <c r="C82" s="61">
        <v>403</v>
      </c>
      <c r="D82" s="61">
        <v>273.81270000000001</v>
      </c>
      <c r="E82" s="39">
        <v>12.562799999999999</v>
      </c>
      <c r="F82" s="39">
        <v>232.82130000000001</v>
      </c>
      <c r="G82" s="39">
        <v>10</v>
      </c>
      <c r="H82" s="62">
        <v>16.428599999999999</v>
      </c>
      <c r="I82" s="39">
        <v>186</v>
      </c>
      <c r="J82" s="39">
        <v>32</v>
      </c>
      <c r="K82" s="40">
        <v>2</v>
      </c>
      <c r="L82" s="59">
        <f t="shared" si="2"/>
        <v>152</v>
      </c>
      <c r="M82" s="63">
        <v>157</v>
      </c>
      <c r="N82" s="40">
        <v>28</v>
      </c>
      <c r="O82" s="40">
        <v>1</v>
      </c>
      <c r="P82" s="59">
        <f t="shared" si="1"/>
        <v>128</v>
      </c>
    </row>
    <row r="83" spans="1:16" x14ac:dyDescent="0.3">
      <c r="A83" s="60"/>
      <c r="B83" s="39">
        <v>78</v>
      </c>
      <c r="C83" s="61">
        <v>532</v>
      </c>
      <c r="D83" s="61">
        <v>372.71199999999999</v>
      </c>
      <c r="E83" s="39">
        <v>81.446600000000004</v>
      </c>
      <c r="F83" s="39">
        <v>287.53210000000001</v>
      </c>
      <c r="G83" s="39">
        <v>0</v>
      </c>
      <c r="H83" s="62">
        <v>3.7332999999999998</v>
      </c>
      <c r="I83" s="39">
        <v>293</v>
      </c>
      <c r="J83" s="39">
        <v>12</v>
      </c>
      <c r="K83" s="40">
        <v>11</v>
      </c>
      <c r="L83" s="59">
        <f t="shared" si="2"/>
        <v>270</v>
      </c>
      <c r="M83" s="63">
        <v>270</v>
      </c>
      <c r="N83" s="40">
        <v>12</v>
      </c>
      <c r="O83" s="40">
        <v>9</v>
      </c>
      <c r="P83" s="59">
        <f t="shared" si="1"/>
        <v>249</v>
      </c>
    </row>
    <row r="84" spans="1:16" x14ac:dyDescent="0.3">
      <c r="A84" s="60"/>
      <c r="B84" s="39">
        <v>79</v>
      </c>
      <c r="C84" s="61">
        <v>145</v>
      </c>
      <c r="D84" s="61">
        <v>125.0454</v>
      </c>
      <c r="E84" s="39">
        <v>6.9939</v>
      </c>
      <c r="F84" s="39">
        <v>103.0227</v>
      </c>
      <c r="G84" s="39">
        <v>0</v>
      </c>
      <c r="H84" s="62">
        <v>11.7784</v>
      </c>
      <c r="I84" s="39">
        <v>97</v>
      </c>
      <c r="J84" s="39">
        <v>3</v>
      </c>
      <c r="K84" s="40">
        <v>3</v>
      </c>
      <c r="L84" s="59">
        <f t="shared" si="2"/>
        <v>91</v>
      </c>
      <c r="M84" s="63">
        <v>89</v>
      </c>
      <c r="N84" s="40">
        <v>2</v>
      </c>
      <c r="O84" s="40">
        <v>3</v>
      </c>
      <c r="P84" s="59">
        <f t="shared" si="1"/>
        <v>84</v>
      </c>
    </row>
    <row r="85" spans="1:16" x14ac:dyDescent="0.3">
      <c r="A85" s="60"/>
      <c r="B85" s="39">
        <v>80</v>
      </c>
      <c r="C85" s="61">
        <v>885</v>
      </c>
      <c r="D85" s="61">
        <v>710.61239999999998</v>
      </c>
      <c r="E85" s="39">
        <v>23.636500000000002</v>
      </c>
      <c r="F85" s="39">
        <v>664.82219999999995</v>
      </c>
      <c r="G85" s="39">
        <v>0</v>
      </c>
      <c r="H85" s="62">
        <v>22.1539</v>
      </c>
      <c r="I85" s="39">
        <v>800</v>
      </c>
      <c r="J85" s="39">
        <v>36</v>
      </c>
      <c r="K85" s="40">
        <v>12</v>
      </c>
      <c r="L85" s="59">
        <f t="shared" si="2"/>
        <v>752</v>
      </c>
      <c r="M85" s="63">
        <v>720</v>
      </c>
      <c r="N85" s="40">
        <v>34</v>
      </c>
      <c r="O85" s="40">
        <v>11</v>
      </c>
      <c r="P85" s="59">
        <f t="shared" si="1"/>
        <v>675</v>
      </c>
    </row>
    <row r="86" spans="1:16" x14ac:dyDescent="0.3">
      <c r="A86" s="58"/>
      <c r="B86" s="39">
        <v>81</v>
      </c>
      <c r="C86" s="61">
        <v>537</v>
      </c>
      <c r="D86" s="61">
        <v>371.33819999999997</v>
      </c>
      <c r="E86" s="39">
        <v>131.71719999999999</v>
      </c>
      <c r="F86" s="39">
        <v>231.49600000000001</v>
      </c>
      <c r="G86" s="39">
        <v>0</v>
      </c>
      <c r="H86" s="62">
        <v>5.625</v>
      </c>
      <c r="I86" s="39">
        <v>378</v>
      </c>
      <c r="J86" s="39">
        <v>107</v>
      </c>
      <c r="K86" s="40">
        <v>8</v>
      </c>
      <c r="L86" s="59">
        <f t="shared" si="2"/>
        <v>263</v>
      </c>
      <c r="M86" s="63">
        <v>330</v>
      </c>
      <c r="N86" s="40">
        <v>92</v>
      </c>
      <c r="O86" s="40">
        <v>8</v>
      </c>
      <c r="P86" s="59">
        <f t="shared" si="1"/>
        <v>230</v>
      </c>
    </row>
    <row r="87" spans="1:16" x14ac:dyDescent="0.3">
      <c r="A87" s="60"/>
      <c r="B87" s="39">
        <v>82</v>
      </c>
      <c r="C87" s="61">
        <v>898</v>
      </c>
      <c r="D87" s="61">
        <v>602.6617</v>
      </c>
      <c r="E87" s="39">
        <v>108.2829</v>
      </c>
      <c r="F87" s="39">
        <v>468.50380000000001</v>
      </c>
      <c r="G87" s="39">
        <v>0</v>
      </c>
      <c r="H87" s="62">
        <v>24.375</v>
      </c>
      <c r="I87" s="39">
        <v>614</v>
      </c>
      <c r="J87" s="39">
        <v>85</v>
      </c>
      <c r="K87" s="40">
        <v>22</v>
      </c>
      <c r="L87" s="59">
        <f t="shared" si="2"/>
        <v>507</v>
      </c>
      <c r="M87" s="63">
        <v>541</v>
      </c>
      <c r="N87" s="40">
        <v>75</v>
      </c>
      <c r="O87" s="40">
        <v>21</v>
      </c>
      <c r="P87" s="59">
        <f t="shared" si="1"/>
        <v>445</v>
      </c>
    </row>
    <row r="88" spans="1:16" x14ac:dyDescent="0.3">
      <c r="A88" s="60"/>
      <c r="B88" s="39">
        <v>83</v>
      </c>
      <c r="C88" s="61">
        <v>9</v>
      </c>
      <c r="D88" s="61">
        <v>6.7096999999999998</v>
      </c>
      <c r="E88" s="39">
        <v>0.47239999999999999</v>
      </c>
      <c r="F88" s="39">
        <v>5.1933999999999996</v>
      </c>
      <c r="G88" s="39">
        <v>0.83330000000000004</v>
      </c>
      <c r="H88" s="62">
        <v>0</v>
      </c>
      <c r="I88" s="39">
        <v>4</v>
      </c>
      <c r="J88" s="39">
        <v>1</v>
      </c>
      <c r="K88" s="40">
        <v>0</v>
      </c>
      <c r="L88" s="59">
        <f t="shared" si="2"/>
        <v>3</v>
      </c>
      <c r="M88" s="63">
        <v>3</v>
      </c>
      <c r="N88" s="40">
        <v>1</v>
      </c>
      <c r="O88" s="40">
        <v>0</v>
      </c>
      <c r="P88" s="59">
        <f t="shared" si="1"/>
        <v>2</v>
      </c>
    </row>
    <row r="89" spans="1:16" x14ac:dyDescent="0.3">
      <c r="A89" s="60"/>
      <c r="B89" s="39">
        <v>84</v>
      </c>
      <c r="C89" s="61">
        <v>748</v>
      </c>
      <c r="D89" s="61">
        <v>737.85490000000004</v>
      </c>
      <c r="E89" s="39">
        <v>100.0082</v>
      </c>
      <c r="F89" s="39">
        <v>631.28420000000006</v>
      </c>
      <c r="G89" s="39">
        <v>0</v>
      </c>
      <c r="H89" s="62">
        <v>6.5625</v>
      </c>
      <c r="I89" s="39">
        <v>611</v>
      </c>
      <c r="J89" s="39">
        <v>48</v>
      </c>
      <c r="K89" s="40">
        <v>7</v>
      </c>
      <c r="L89" s="59">
        <f t="shared" si="2"/>
        <v>556</v>
      </c>
      <c r="M89" s="63">
        <v>550</v>
      </c>
      <c r="N89" s="40">
        <v>42</v>
      </c>
      <c r="O89" s="40">
        <v>5</v>
      </c>
      <c r="P89" s="59">
        <f t="shared" si="1"/>
        <v>503</v>
      </c>
    </row>
    <row r="90" spans="1:16" x14ac:dyDescent="0.3">
      <c r="A90" s="58"/>
      <c r="B90" s="39">
        <v>85</v>
      </c>
      <c r="C90" s="61">
        <v>367</v>
      </c>
      <c r="D90" s="61">
        <v>247.01339999999999</v>
      </c>
      <c r="E90" s="39">
        <v>10</v>
      </c>
      <c r="F90" s="39">
        <v>205.4933</v>
      </c>
      <c r="G90" s="39">
        <v>0</v>
      </c>
      <c r="H90" s="62">
        <v>23.52</v>
      </c>
      <c r="I90" s="39">
        <v>250</v>
      </c>
      <c r="J90" s="39">
        <v>18</v>
      </c>
      <c r="K90" s="40">
        <v>13</v>
      </c>
      <c r="L90" s="59">
        <f t="shared" si="2"/>
        <v>219</v>
      </c>
      <c r="M90" s="63">
        <v>227</v>
      </c>
      <c r="N90" s="40">
        <v>15</v>
      </c>
      <c r="O90" s="40">
        <v>11</v>
      </c>
      <c r="P90" s="59">
        <f t="shared" si="1"/>
        <v>201</v>
      </c>
    </row>
    <row r="91" spans="1:16" x14ac:dyDescent="0.3">
      <c r="A91" s="60"/>
      <c r="B91" s="39">
        <v>86</v>
      </c>
      <c r="C91" s="61">
        <v>464</v>
      </c>
      <c r="D91" s="61">
        <v>450.99970000000002</v>
      </c>
      <c r="E91" s="39">
        <v>43.298999999999999</v>
      </c>
      <c r="F91" s="39">
        <v>400.26319999999998</v>
      </c>
      <c r="G91" s="39">
        <v>0</v>
      </c>
      <c r="H91" s="62">
        <v>7.4375</v>
      </c>
      <c r="I91" s="39">
        <v>379</v>
      </c>
      <c r="J91" s="39">
        <v>13</v>
      </c>
      <c r="K91" s="40">
        <v>6</v>
      </c>
      <c r="L91" s="59">
        <f t="shared" si="2"/>
        <v>360</v>
      </c>
      <c r="M91" s="63">
        <v>356</v>
      </c>
      <c r="N91" s="40">
        <v>11</v>
      </c>
      <c r="O91" s="40">
        <v>6</v>
      </c>
      <c r="P91" s="59">
        <f t="shared" si="1"/>
        <v>339</v>
      </c>
    </row>
    <row r="92" spans="1:16" x14ac:dyDescent="0.3">
      <c r="A92" s="60"/>
      <c r="B92" s="39">
        <v>87</v>
      </c>
      <c r="C92" s="61">
        <v>555</v>
      </c>
      <c r="D92" s="61">
        <v>353.1121</v>
      </c>
      <c r="E92" s="39">
        <v>12.0878</v>
      </c>
      <c r="F92" s="39">
        <v>302.35770000000002</v>
      </c>
      <c r="G92" s="39">
        <v>6.6665999999999999</v>
      </c>
      <c r="H92" s="62">
        <v>27.9999</v>
      </c>
      <c r="I92" s="39">
        <v>506</v>
      </c>
      <c r="J92" s="39">
        <v>27</v>
      </c>
      <c r="K92" s="40">
        <v>12</v>
      </c>
      <c r="L92" s="59">
        <f t="shared" si="2"/>
        <v>467</v>
      </c>
      <c r="M92" s="63">
        <v>443</v>
      </c>
      <c r="N92" s="40">
        <v>21</v>
      </c>
      <c r="O92" s="40">
        <v>11</v>
      </c>
      <c r="P92" s="59">
        <f t="shared" si="1"/>
        <v>411</v>
      </c>
    </row>
    <row r="93" spans="1:16" x14ac:dyDescent="0.3">
      <c r="A93" s="60"/>
      <c r="B93" s="39">
        <v>88</v>
      </c>
      <c r="C93" s="61">
        <v>902</v>
      </c>
      <c r="D93" s="61">
        <v>658.34609999999998</v>
      </c>
      <c r="E93" s="39">
        <v>27.6</v>
      </c>
      <c r="F93" s="39">
        <v>586.57270000000005</v>
      </c>
      <c r="G93" s="39">
        <v>0</v>
      </c>
      <c r="H93" s="62">
        <v>42.84</v>
      </c>
      <c r="I93" s="39">
        <v>723</v>
      </c>
      <c r="J93" s="39">
        <v>47</v>
      </c>
      <c r="K93" s="40">
        <v>35</v>
      </c>
      <c r="L93" s="59">
        <f t="shared" si="2"/>
        <v>641</v>
      </c>
      <c r="M93" s="63">
        <v>670</v>
      </c>
      <c r="N93" s="40">
        <v>41</v>
      </c>
      <c r="O93" s="40">
        <v>33</v>
      </c>
      <c r="P93" s="59">
        <f t="shared" si="1"/>
        <v>596</v>
      </c>
    </row>
    <row r="94" spans="1:16" x14ac:dyDescent="0.3">
      <c r="A94" s="58"/>
      <c r="B94" s="39">
        <v>89</v>
      </c>
      <c r="C94" s="61">
        <v>497</v>
      </c>
      <c r="D94" s="61">
        <v>419.29700000000003</v>
      </c>
      <c r="E94" s="39">
        <v>75.740200000000002</v>
      </c>
      <c r="F94" s="39">
        <v>322.76240000000001</v>
      </c>
      <c r="G94" s="39">
        <v>2.4241999999999999</v>
      </c>
      <c r="H94" s="62">
        <v>3.1034999999999999</v>
      </c>
      <c r="I94" s="39">
        <v>470</v>
      </c>
      <c r="J94" s="39">
        <v>41</v>
      </c>
      <c r="K94" s="40">
        <v>9</v>
      </c>
      <c r="L94" s="59">
        <f t="shared" si="2"/>
        <v>420</v>
      </c>
      <c r="M94" s="63">
        <v>433</v>
      </c>
      <c r="N94" s="40">
        <v>32</v>
      </c>
      <c r="O94" s="40">
        <v>8</v>
      </c>
      <c r="P94" s="59">
        <f t="shared" si="1"/>
        <v>393</v>
      </c>
    </row>
    <row r="95" spans="1:16" x14ac:dyDescent="0.3">
      <c r="A95" s="60"/>
      <c r="B95" s="39">
        <v>90</v>
      </c>
      <c r="C95" s="61">
        <v>610</v>
      </c>
      <c r="D95" s="61">
        <v>374.64060000000001</v>
      </c>
      <c r="E95" s="39">
        <v>22.4</v>
      </c>
      <c r="F95" s="39">
        <v>302.93400000000003</v>
      </c>
      <c r="G95" s="39">
        <v>0</v>
      </c>
      <c r="H95" s="62">
        <v>38.64</v>
      </c>
      <c r="I95" s="39">
        <v>371</v>
      </c>
      <c r="J95" s="39">
        <v>21</v>
      </c>
      <c r="K95" s="40">
        <v>17</v>
      </c>
      <c r="L95" s="59">
        <f t="shared" si="2"/>
        <v>333</v>
      </c>
      <c r="M95" s="63">
        <v>345</v>
      </c>
      <c r="N95" s="40">
        <v>21</v>
      </c>
      <c r="O95" s="40">
        <v>16</v>
      </c>
      <c r="P95" s="59">
        <f t="shared" si="1"/>
        <v>308</v>
      </c>
    </row>
    <row r="96" spans="1:16" x14ac:dyDescent="0.3">
      <c r="A96" s="60"/>
      <c r="B96" s="39">
        <v>91</v>
      </c>
      <c r="C96" s="61">
        <v>276</v>
      </c>
      <c r="D96" s="61">
        <v>258.6814</v>
      </c>
      <c r="E96" s="39">
        <v>33.711300000000001</v>
      </c>
      <c r="F96" s="39">
        <v>222.42939999999999</v>
      </c>
      <c r="G96" s="39">
        <v>0.60609999999999997</v>
      </c>
      <c r="H96" s="62">
        <v>1.9345000000000001</v>
      </c>
      <c r="I96" s="39">
        <v>263</v>
      </c>
      <c r="J96" s="39">
        <v>23</v>
      </c>
      <c r="K96" s="40">
        <v>7</v>
      </c>
      <c r="L96" s="59">
        <f t="shared" si="2"/>
        <v>233</v>
      </c>
      <c r="M96" s="63">
        <v>236</v>
      </c>
      <c r="N96" s="40">
        <v>19</v>
      </c>
      <c r="O96" s="40">
        <v>5</v>
      </c>
      <c r="P96" s="59">
        <f t="shared" si="1"/>
        <v>212</v>
      </c>
    </row>
    <row r="97" spans="1:16" x14ac:dyDescent="0.3">
      <c r="A97" s="60"/>
      <c r="B97" s="39">
        <v>92</v>
      </c>
      <c r="C97" s="61">
        <v>625</v>
      </c>
      <c r="D97" s="61">
        <v>532.53440000000001</v>
      </c>
      <c r="E97" s="39">
        <v>31.181000000000001</v>
      </c>
      <c r="F97" s="39">
        <v>428.97570000000002</v>
      </c>
      <c r="G97" s="39">
        <v>5.8333000000000004</v>
      </c>
      <c r="H97" s="62">
        <v>52.8</v>
      </c>
      <c r="I97" s="39">
        <v>533</v>
      </c>
      <c r="J97" s="39">
        <v>43</v>
      </c>
      <c r="K97" s="40">
        <v>10</v>
      </c>
      <c r="L97" s="59">
        <f t="shared" si="2"/>
        <v>480</v>
      </c>
      <c r="M97" s="63">
        <v>473</v>
      </c>
      <c r="N97" s="40">
        <v>35</v>
      </c>
      <c r="O97" s="40">
        <v>9</v>
      </c>
      <c r="P97" s="59">
        <f t="shared" si="1"/>
        <v>429</v>
      </c>
    </row>
    <row r="98" spans="1:16" x14ac:dyDescent="0.3">
      <c r="A98" s="58"/>
      <c r="B98" s="39">
        <v>93</v>
      </c>
      <c r="C98" s="61">
        <v>389</v>
      </c>
      <c r="D98" s="61">
        <v>323.4393</v>
      </c>
      <c r="E98" s="39">
        <v>30.857199999999999</v>
      </c>
      <c r="F98" s="39">
        <v>281.017</v>
      </c>
      <c r="G98" s="39">
        <v>0.30299999999999999</v>
      </c>
      <c r="H98" s="62">
        <v>0.86199999999999999</v>
      </c>
      <c r="I98" s="39">
        <v>307</v>
      </c>
      <c r="J98" s="39">
        <v>14</v>
      </c>
      <c r="K98" s="40">
        <v>0</v>
      </c>
      <c r="L98" s="59">
        <f t="shared" si="2"/>
        <v>293</v>
      </c>
      <c r="M98" s="63">
        <v>275</v>
      </c>
      <c r="N98" s="40">
        <v>14</v>
      </c>
      <c r="O98" s="40">
        <v>0</v>
      </c>
      <c r="P98" s="59">
        <f t="shared" si="1"/>
        <v>261</v>
      </c>
    </row>
    <row r="99" spans="1:16" x14ac:dyDescent="0.3">
      <c r="A99" s="60"/>
      <c r="B99" s="39">
        <v>94</v>
      </c>
      <c r="C99" s="61">
        <v>482</v>
      </c>
      <c r="D99" s="61">
        <v>349.06299999999999</v>
      </c>
      <c r="E99" s="39">
        <v>24.096399999999999</v>
      </c>
      <c r="F99" s="39">
        <v>277.65769999999998</v>
      </c>
      <c r="G99" s="39">
        <v>0</v>
      </c>
      <c r="H99" s="62">
        <v>44.531199999999998</v>
      </c>
      <c r="I99" s="39">
        <v>385</v>
      </c>
      <c r="J99" s="39">
        <v>37</v>
      </c>
      <c r="K99" s="40">
        <v>3</v>
      </c>
      <c r="L99" s="59">
        <f t="shared" si="2"/>
        <v>345</v>
      </c>
      <c r="M99" s="63">
        <v>342</v>
      </c>
      <c r="N99" s="40">
        <v>29</v>
      </c>
      <c r="O99" s="40">
        <v>2</v>
      </c>
      <c r="P99" s="59">
        <f t="shared" si="1"/>
        <v>311</v>
      </c>
    </row>
    <row r="100" spans="1:16" x14ac:dyDescent="0.3">
      <c r="A100" s="60"/>
      <c r="B100" s="39">
        <v>95</v>
      </c>
      <c r="C100" s="61">
        <v>361</v>
      </c>
      <c r="D100" s="61">
        <v>309.80200000000002</v>
      </c>
      <c r="E100" s="39">
        <v>24.0944</v>
      </c>
      <c r="F100" s="39">
        <v>245.12899999999999</v>
      </c>
      <c r="G100" s="39">
        <v>3.3332999999999999</v>
      </c>
      <c r="H100" s="62">
        <v>27.2</v>
      </c>
      <c r="I100" s="39">
        <v>234</v>
      </c>
      <c r="J100" s="39">
        <v>12</v>
      </c>
      <c r="K100" s="40">
        <v>6</v>
      </c>
      <c r="L100" s="59">
        <f t="shared" si="2"/>
        <v>216</v>
      </c>
      <c r="M100" s="63">
        <v>199</v>
      </c>
      <c r="N100" s="40">
        <v>9</v>
      </c>
      <c r="O100" s="40">
        <v>4</v>
      </c>
      <c r="P100" s="59">
        <f t="shared" si="1"/>
        <v>186</v>
      </c>
    </row>
    <row r="101" spans="1:16" x14ac:dyDescent="0.3">
      <c r="A101" s="60"/>
      <c r="B101" s="39">
        <v>96</v>
      </c>
      <c r="C101" s="61">
        <v>614</v>
      </c>
      <c r="D101" s="61">
        <v>471.2337</v>
      </c>
      <c r="E101" s="39">
        <v>56.999899999999997</v>
      </c>
      <c r="F101" s="39">
        <v>390.91980000000001</v>
      </c>
      <c r="G101" s="39">
        <v>5</v>
      </c>
      <c r="H101" s="62">
        <v>10.813800000000001</v>
      </c>
      <c r="I101" s="39">
        <v>433</v>
      </c>
      <c r="J101" s="39">
        <v>28</v>
      </c>
      <c r="K101" s="40">
        <v>11</v>
      </c>
      <c r="L101" s="59">
        <f t="shared" si="2"/>
        <v>394</v>
      </c>
      <c r="M101" s="63">
        <v>380</v>
      </c>
      <c r="N101" s="40">
        <v>22</v>
      </c>
      <c r="O101" s="40">
        <v>9</v>
      </c>
      <c r="P101" s="59">
        <f t="shared" si="1"/>
        <v>349</v>
      </c>
    </row>
    <row r="102" spans="1:16" x14ac:dyDescent="0.3">
      <c r="A102" s="58"/>
      <c r="B102" s="39">
        <v>97</v>
      </c>
      <c r="C102" s="61">
        <v>523</v>
      </c>
      <c r="D102" s="61">
        <v>396.71510000000001</v>
      </c>
      <c r="E102" s="39">
        <v>18.674700000000001</v>
      </c>
      <c r="F102" s="39">
        <v>313.87380000000002</v>
      </c>
      <c r="G102" s="39">
        <v>0</v>
      </c>
      <c r="H102" s="62">
        <v>47.5</v>
      </c>
      <c r="I102" s="39">
        <v>393</v>
      </c>
      <c r="J102" s="39">
        <v>7</v>
      </c>
      <c r="K102" s="40">
        <v>4</v>
      </c>
      <c r="L102" s="59">
        <f t="shared" si="2"/>
        <v>382</v>
      </c>
      <c r="M102" s="63">
        <v>358</v>
      </c>
      <c r="N102" s="40">
        <v>5</v>
      </c>
      <c r="O102" s="40">
        <v>3</v>
      </c>
      <c r="P102" s="59">
        <f t="shared" si="1"/>
        <v>350</v>
      </c>
    </row>
    <row r="103" spans="1:16" x14ac:dyDescent="0.3">
      <c r="A103" s="60"/>
      <c r="B103" s="39">
        <v>98</v>
      </c>
      <c r="C103" s="61">
        <v>1050</v>
      </c>
      <c r="D103" s="61">
        <v>1088.2365</v>
      </c>
      <c r="E103" s="39">
        <v>223.54839999999999</v>
      </c>
      <c r="F103" s="39">
        <v>820.58820000000003</v>
      </c>
      <c r="G103" s="39">
        <v>0</v>
      </c>
      <c r="H103" s="62">
        <v>44.1</v>
      </c>
      <c r="I103" s="39">
        <v>705</v>
      </c>
      <c r="J103" s="39">
        <v>78</v>
      </c>
      <c r="K103" s="40">
        <v>11</v>
      </c>
      <c r="L103" s="59">
        <f t="shared" si="2"/>
        <v>616</v>
      </c>
      <c r="M103" s="63">
        <v>626</v>
      </c>
      <c r="N103" s="40">
        <v>73</v>
      </c>
      <c r="O103" s="40">
        <v>11</v>
      </c>
      <c r="P103" s="59">
        <f t="shared" si="1"/>
        <v>542</v>
      </c>
    </row>
    <row r="104" spans="1:16" x14ac:dyDescent="0.3">
      <c r="A104" s="60"/>
      <c r="B104" s="39">
        <v>99</v>
      </c>
      <c r="C104" s="61">
        <v>695</v>
      </c>
      <c r="D104" s="61">
        <v>605.44709999999998</v>
      </c>
      <c r="E104" s="39">
        <v>75.499799999999993</v>
      </c>
      <c r="F104" s="39">
        <v>513.26099999999997</v>
      </c>
      <c r="G104" s="39">
        <v>5</v>
      </c>
      <c r="H104" s="62">
        <v>9.1859999999999999</v>
      </c>
      <c r="I104" s="39">
        <v>533</v>
      </c>
      <c r="J104" s="39">
        <v>28</v>
      </c>
      <c r="K104" s="40">
        <v>11</v>
      </c>
      <c r="L104" s="59">
        <f t="shared" si="2"/>
        <v>494</v>
      </c>
      <c r="M104" s="63">
        <v>481</v>
      </c>
      <c r="N104" s="40">
        <v>25</v>
      </c>
      <c r="O104" s="40">
        <v>9</v>
      </c>
      <c r="P104" s="59">
        <f t="shared" si="1"/>
        <v>447</v>
      </c>
    </row>
    <row r="105" spans="1:16" x14ac:dyDescent="0.3">
      <c r="A105" s="60"/>
      <c r="B105" s="39">
        <v>100</v>
      </c>
      <c r="C105" s="61">
        <v>762</v>
      </c>
      <c r="D105" s="61">
        <v>489.38499999999999</v>
      </c>
      <c r="E105" s="39">
        <v>13.583399999999999</v>
      </c>
      <c r="F105" s="39">
        <v>455.92590000000001</v>
      </c>
      <c r="G105" s="39">
        <v>0</v>
      </c>
      <c r="H105" s="62">
        <v>14.32</v>
      </c>
      <c r="I105" s="39">
        <v>636</v>
      </c>
      <c r="J105" s="39">
        <v>26</v>
      </c>
      <c r="K105" s="40">
        <v>9</v>
      </c>
      <c r="L105" s="59">
        <f t="shared" si="2"/>
        <v>601</v>
      </c>
      <c r="M105" s="63">
        <v>586</v>
      </c>
      <c r="N105" s="40">
        <v>23</v>
      </c>
      <c r="O105" s="40">
        <v>9</v>
      </c>
      <c r="P105" s="59">
        <f t="shared" si="1"/>
        <v>554</v>
      </c>
    </row>
    <row r="106" spans="1:16" x14ac:dyDescent="0.3">
      <c r="A106" s="58"/>
      <c r="B106" s="39">
        <v>101</v>
      </c>
      <c r="C106" s="61">
        <v>1646</v>
      </c>
      <c r="D106" s="61">
        <v>1119.9999</v>
      </c>
      <c r="E106" s="39">
        <v>25.0001</v>
      </c>
      <c r="F106" s="39">
        <v>999.99990000000003</v>
      </c>
      <c r="G106" s="39">
        <v>35.000100000000003</v>
      </c>
      <c r="H106" s="62">
        <v>40</v>
      </c>
      <c r="I106" s="39">
        <v>977</v>
      </c>
      <c r="J106" s="39">
        <v>118</v>
      </c>
      <c r="K106" s="40">
        <v>19</v>
      </c>
      <c r="L106" s="59">
        <f t="shared" si="2"/>
        <v>840</v>
      </c>
      <c r="M106" s="63">
        <v>850</v>
      </c>
      <c r="N106" s="40">
        <v>91</v>
      </c>
      <c r="O106" s="40">
        <v>18</v>
      </c>
      <c r="P106" s="59">
        <f t="shared" si="1"/>
        <v>741</v>
      </c>
    </row>
    <row r="107" spans="1:16" x14ac:dyDescent="0.3">
      <c r="A107" s="60"/>
      <c r="B107" s="39">
        <v>102</v>
      </c>
      <c r="C107" s="61">
        <v>290</v>
      </c>
      <c r="D107" s="61">
        <v>161.16550000000001</v>
      </c>
      <c r="E107" s="39">
        <v>7.3219000000000003</v>
      </c>
      <c r="F107" s="39">
        <v>140.8707</v>
      </c>
      <c r="G107" s="39">
        <v>0</v>
      </c>
      <c r="H107" s="62">
        <v>12.973000000000001</v>
      </c>
      <c r="I107" s="39">
        <v>245</v>
      </c>
      <c r="J107" s="39">
        <v>14</v>
      </c>
      <c r="K107" s="40">
        <v>8</v>
      </c>
      <c r="L107" s="59">
        <f t="shared" si="2"/>
        <v>223</v>
      </c>
      <c r="M107" s="63">
        <v>214</v>
      </c>
      <c r="N107" s="40">
        <v>14</v>
      </c>
      <c r="O107" s="40">
        <v>5</v>
      </c>
      <c r="P107" s="59">
        <f t="shared" si="1"/>
        <v>195</v>
      </c>
    </row>
    <row r="108" spans="1:16" x14ac:dyDescent="0.3">
      <c r="A108" s="60"/>
      <c r="B108" s="39">
        <v>103</v>
      </c>
      <c r="C108" s="61">
        <v>472</v>
      </c>
      <c r="D108" s="61">
        <v>498.31920000000002</v>
      </c>
      <c r="E108" s="39">
        <v>37.5</v>
      </c>
      <c r="F108" s="39">
        <v>445.81920000000002</v>
      </c>
      <c r="G108" s="39">
        <v>0</v>
      </c>
      <c r="H108" s="62">
        <v>15</v>
      </c>
      <c r="I108" s="39">
        <v>349</v>
      </c>
      <c r="J108" s="39">
        <v>13</v>
      </c>
      <c r="K108" s="40">
        <v>6</v>
      </c>
      <c r="L108" s="59">
        <f t="shared" si="2"/>
        <v>330</v>
      </c>
      <c r="M108" s="63">
        <v>320</v>
      </c>
      <c r="N108" s="40">
        <v>12</v>
      </c>
      <c r="O108" s="40">
        <v>5</v>
      </c>
      <c r="P108" s="59">
        <f t="shared" si="1"/>
        <v>303</v>
      </c>
    </row>
    <row r="109" spans="1:16" x14ac:dyDescent="0.3">
      <c r="A109" s="60"/>
      <c r="B109" s="39">
        <v>104</v>
      </c>
      <c r="C109" s="61">
        <v>602</v>
      </c>
      <c r="D109" s="61">
        <v>369.2894</v>
      </c>
      <c r="E109" s="39">
        <v>67.0732</v>
      </c>
      <c r="F109" s="39">
        <v>281.8245</v>
      </c>
      <c r="G109" s="39">
        <v>0</v>
      </c>
      <c r="H109" s="62">
        <v>14.2042</v>
      </c>
      <c r="I109" s="39">
        <v>411</v>
      </c>
      <c r="J109" s="39">
        <v>12</v>
      </c>
      <c r="K109" s="40">
        <v>7</v>
      </c>
      <c r="L109" s="59">
        <f t="shared" si="2"/>
        <v>392</v>
      </c>
      <c r="M109" s="63">
        <v>364</v>
      </c>
      <c r="N109" s="40">
        <v>12</v>
      </c>
      <c r="O109" s="40">
        <v>7</v>
      </c>
      <c r="P109" s="59">
        <f t="shared" si="1"/>
        <v>345</v>
      </c>
    </row>
    <row r="110" spans="1:16" x14ac:dyDescent="0.3">
      <c r="A110" s="58"/>
      <c r="B110" s="39">
        <v>105</v>
      </c>
      <c r="C110" s="61">
        <v>1004</v>
      </c>
      <c r="D110" s="61">
        <v>903.6712</v>
      </c>
      <c r="E110" s="39">
        <v>1.3234999999999999</v>
      </c>
      <c r="F110" s="39">
        <v>851.67200000000003</v>
      </c>
      <c r="G110" s="39">
        <v>0</v>
      </c>
      <c r="H110" s="62">
        <v>50.675800000000002</v>
      </c>
      <c r="I110" s="39">
        <v>709</v>
      </c>
      <c r="J110" s="39">
        <v>58</v>
      </c>
      <c r="K110" s="40">
        <v>16</v>
      </c>
      <c r="L110" s="59">
        <f t="shared" si="2"/>
        <v>635</v>
      </c>
      <c r="M110" s="63">
        <v>615</v>
      </c>
      <c r="N110" s="40">
        <v>40</v>
      </c>
      <c r="O110" s="40">
        <v>16</v>
      </c>
      <c r="P110" s="59">
        <f t="shared" si="1"/>
        <v>559</v>
      </c>
    </row>
    <row r="111" spans="1:16" x14ac:dyDescent="0.3">
      <c r="A111" s="60"/>
      <c r="B111" s="39">
        <v>106</v>
      </c>
      <c r="C111" s="61">
        <v>394</v>
      </c>
      <c r="D111" s="61">
        <v>233.96960000000001</v>
      </c>
      <c r="E111" s="39">
        <v>40.243899999999996</v>
      </c>
      <c r="F111" s="39">
        <v>179.8742</v>
      </c>
      <c r="G111" s="39">
        <v>0</v>
      </c>
      <c r="H111" s="62">
        <v>9.0390999999999995</v>
      </c>
      <c r="I111" s="39">
        <v>324</v>
      </c>
      <c r="J111" s="39">
        <v>12</v>
      </c>
      <c r="K111" s="40">
        <v>9</v>
      </c>
      <c r="L111" s="59">
        <f t="shared" si="2"/>
        <v>303</v>
      </c>
      <c r="M111" s="63">
        <v>290</v>
      </c>
      <c r="N111" s="40">
        <v>12</v>
      </c>
      <c r="O111" s="40">
        <v>7</v>
      </c>
      <c r="P111" s="59">
        <f t="shared" si="1"/>
        <v>271</v>
      </c>
    </row>
    <row r="112" spans="1:16" x14ac:dyDescent="0.3">
      <c r="A112" s="60"/>
      <c r="B112" s="39">
        <v>107</v>
      </c>
      <c r="C112" s="61">
        <v>824</v>
      </c>
      <c r="D112" s="61">
        <v>528.27449999999999</v>
      </c>
      <c r="E112" s="39">
        <v>90.576499999999996</v>
      </c>
      <c r="F112" s="39">
        <v>416.94119999999998</v>
      </c>
      <c r="G112" s="39">
        <v>0</v>
      </c>
      <c r="H112" s="62">
        <v>16.756900000000002</v>
      </c>
      <c r="I112" s="39">
        <v>640</v>
      </c>
      <c r="J112" s="39">
        <v>34</v>
      </c>
      <c r="K112" s="40">
        <v>11</v>
      </c>
      <c r="L112" s="59">
        <f t="shared" si="2"/>
        <v>595</v>
      </c>
      <c r="M112" s="63">
        <v>563</v>
      </c>
      <c r="N112" s="40">
        <v>27</v>
      </c>
      <c r="O112" s="40">
        <v>9</v>
      </c>
      <c r="P112" s="59">
        <f t="shared" si="1"/>
        <v>527</v>
      </c>
    </row>
    <row r="114" spans="2:16" x14ac:dyDescent="0.3">
      <c r="B114" s="35" t="s">
        <v>0</v>
      </c>
      <c r="C114" s="41">
        <f t="shared" ref="C114:P114" si="3">SUM(C6:C113)</f>
        <v>62107</v>
      </c>
      <c r="D114" s="69">
        <f t="shared" si="3"/>
        <v>47501.598799999992</v>
      </c>
      <c r="E114" s="69">
        <f t="shared" si="3"/>
        <v>5074.3493000000017</v>
      </c>
      <c r="F114" s="69">
        <f t="shared" si="3"/>
        <v>39031.528200000008</v>
      </c>
      <c r="G114" s="69">
        <f t="shared" si="3"/>
        <v>454.52269999999999</v>
      </c>
      <c r="H114" s="70">
        <f t="shared" si="3"/>
        <v>2535.3121000000001</v>
      </c>
      <c r="I114" s="69">
        <f t="shared" si="3"/>
        <v>45162</v>
      </c>
      <c r="J114" s="69">
        <f t="shared" si="3"/>
        <v>3532</v>
      </c>
      <c r="K114" s="69">
        <f t="shared" si="3"/>
        <v>1276</v>
      </c>
      <c r="L114" s="69">
        <f t="shared" si="3"/>
        <v>40354</v>
      </c>
      <c r="M114" s="69">
        <f t="shared" si="3"/>
        <v>40817</v>
      </c>
      <c r="N114" s="69">
        <f t="shared" si="3"/>
        <v>2992</v>
      </c>
      <c r="O114" s="69">
        <f t="shared" si="3"/>
        <v>1145</v>
      </c>
      <c r="P114" s="69">
        <f t="shared" si="3"/>
        <v>36680</v>
      </c>
    </row>
  </sheetData>
  <sheetProtection sheet="1" objects="1" scenarios="1" selectLockedCells="1"/>
  <protectedRanges>
    <protectedRange sqref="A6:A112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"/>
  <sheetViews>
    <sheetView zoomScaleNormal="100" workbookViewId="0">
      <selection activeCell="A3" sqref="A3:G4"/>
    </sheetView>
  </sheetViews>
  <sheetFormatPr defaultColWidth="9.1796875" defaultRowHeight="13" x14ac:dyDescent="0.3"/>
  <cols>
    <col min="1" max="1" width="11.54296875" style="46" customWidth="1"/>
    <col min="2" max="2" width="13.7265625" style="46" customWidth="1"/>
    <col min="3" max="4" width="6.26953125" style="46" bestFit="1" customWidth="1"/>
    <col min="5" max="6" width="6.26953125" style="46" customWidth="1"/>
    <col min="7" max="7" width="13.453125" style="46" bestFit="1" customWidth="1"/>
    <col min="8" max="8" width="7.54296875" style="46" customWidth="1"/>
    <col min="9" max="9" width="10.1796875" style="46" bestFit="1" customWidth="1"/>
    <col min="10" max="10" width="8" style="46" bestFit="1" customWidth="1"/>
    <col min="11" max="12" width="8" style="46" customWidth="1"/>
    <col min="13" max="13" width="13.453125" style="46" bestFit="1" customWidth="1"/>
    <col min="14" max="15" width="8" style="46" bestFit="1" customWidth="1"/>
    <col min="16" max="16" width="8" style="46" customWidth="1"/>
    <col min="17" max="17" width="10.1796875" style="46" bestFit="1" customWidth="1"/>
    <col min="18" max="18" width="6.453125" style="46" bestFit="1" customWidth="1"/>
    <col min="19" max="19" width="9.1796875" style="46" bestFit="1" customWidth="1"/>
    <col min="20" max="20" width="7.453125" style="46" bestFit="1" customWidth="1"/>
    <col min="21" max="21" width="6.81640625" style="46" bestFit="1" customWidth="1"/>
    <col min="22" max="22" width="5.453125" style="46" bestFit="1" customWidth="1"/>
    <col min="23" max="16384" width="9.1796875" style="46"/>
  </cols>
  <sheetData>
    <row r="1" spans="1:23" s="51" customFormat="1" ht="14.5" x14ac:dyDescent="0.35">
      <c r="A1" s="50" t="s">
        <v>7</v>
      </c>
      <c r="B1" s="50"/>
      <c r="F1" s="52" t="s">
        <v>9</v>
      </c>
      <c r="G1" s="53">
        <v>15527</v>
      </c>
    </row>
    <row r="2" spans="1:23" s="51" customFormat="1" ht="14.5" x14ac:dyDescent="0.35">
      <c r="A2" s="50" t="s">
        <v>8</v>
      </c>
      <c r="B2" s="50"/>
    </row>
    <row r="3" spans="1:23" s="51" customFormat="1" ht="14.5" x14ac:dyDescent="0.35">
      <c r="A3" s="96" t="s">
        <v>10</v>
      </c>
      <c r="B3" s="96"/>
      <c r="C3" s="96"/>
      <c r="D3" s="96"/>
      <c r="E3" s="96"/>
      <c r="F3" s="96"/>
      <c r="G3" s="96"/>
    </row>
    <row r="4" spans="1:23" s="51" customFormat="1" ht="14.5" x14ac:dyDescent="0.35">
      <c r="A4" s="96"/>
      <c r="B4" s="96"/>
      <c r="C4" s="96"/>
      <c r="D4" s="96"/>
      <c r="E4" s="96"/>
      <c r="F4" s="96"/>
      <c r="G4" s="96"/>
    </row>
    <row r="5" spans="1:23" s="48" customFormat="1" ht="13.5" thickBot="1" x14ac:dyDescent="0.35">
      <c r="A5" s="47"/>
      <c r="B5" s="47"/>
      <c r="C5" s="47"/>
      <c r="D5" s="47"/>
      <c r="E5" s="47"/>
      <c r="F5" s="47"/>
    </row>
    <row r="6" spans="1:23" ht="13.5" thickBot="1" x14ac:dyDescent="0.35">
      <c r="C6" s="91" t="s">
        <v>25</v>
      </c>
      <c r="D6" s="92"/>
      <c r="E6" s="92"/>
      <c r="F6" s="92"/>
      <c r="G6" s="92"/>
      <c r="H6" s="93"/>
      <c r="I6" s="91" t="s">
        <v>26</v>
      </c>
      <c r="J6" s="92"/>
      <c r="K6" s="92"/>
      <c r="L6" s="92"/>
      <c r="M6" s="92"/>
      <c r="N6" s="93"/>
      <c r="W6" s="73"/>
    </row>
    <row r="7" spans="1:23" ht="13.5" thickBot="1" x14ac:dyDescent="0.35">
      <c r="A7" s="74" t="s">
        <v>13</v>
      </c>
      <c r="B7" s="74" t="s">
        <v>14</v>
      </c>
      <c r="C7" s="27">
        <v>1</v>
      </c>
      <c r="D7" s="28">
        <v>2</v>
      </c>
      <c r="E7" s="28">
        <v>3</v>
      </c>
      <c r="F7" s="28">
        <v>4</v>
      </c>
      <c r="G7" s="29" t="s">
        <v>27</v>
      </c>
      <c r="H7" s="29" t="s">
        <v>0</v>
      </c>
      <c r="I7" s="27">
        <f>C7</f>
        <v>1</v>
      </c>
      <c r="J7" s="28">
        <f>D7</f>
        <v>2</v>
      </c>
      <c r="K7" s="28">
        <f>E7</f>
        <v>3</v>
      </c>
      <c r="L7" s="28">
        <f>F7</f>
        <v>4</v>
      </c>
      <c r="M7" s="29" t="s">
        <v>27</v>
      </c>
      <c r="N7" s="29" t="s">
        <v>0</v>
      </c>
      <c r="W7" s="73"/>
    </row>
    <row r="8" spans="1:23" ht="12.75" customHeight="1" x14ac:dyDescent="0.3">
      <c r="A8" s="94" t="s">
        <v>15</v>
      </c>
      <c r="B8" s="30" t="s">
        <v>16</v>
      </c>
      <c r="C8" s="7">
        <f>SUMIF(Assignados!$A$6:$A$112,"=1",Assignados!$C$6:$C$112)</f>
        <v>0</v>
      </c>
      <c r="D8" s="8">
        <f>SUMIF(Assignados!$A$6:$A$112,"=2",Assignados!$C$6:$C$112)</f>
        <v>0</v>
      </c>
      <c r="E8" s="8">
        <f>SUMIF(Assignados!$A$6:$A$112,"=3",Assignados!$C$6:$C$112)</f>
        <v>0</v>
      </c>
      <c r="F8" s="8">
        <f>SUMIF(Assignados!$A$6:$A$112,"=4",Assignados!$C$6:$C$112)</f>
        <v>0</v>
      </c>
      <c r="G8" s="9">
        <f>H8-SUM(C8:F8)</f>
        <v>62107</v>
      </c>
      <c r="H8" s="9">
        <f>Assignados!C114</f>
        <v>62107</v>
      </c>
      <c r="I8" s="10"/>
      <c r="J8" s="11"/>
      <c r="K8" s="11"/>
      <c r="L8" s="11"/>
      <c r="M8" s="43"/>
      <c r="N8" s="12"/>
      <c r="P8" s="6"/>
      <c r="W8" s="73"/>
    </row>
    <row r="9" spans="1:23" ht="26.5" thickBot="1" x14ac:dyDescent="0.35">
      <c r="A9" s="95"/>
      <c r="B9" s="31" t="s">
        <v>17</v>
      </c>
      <c r="C9" s="13">
        <f>C8-$G$1</f>
        <v>-15527</v>
      </c>
      <c r="D9" s="14">
        <f>D8-$G$1</f>
        <v>-15527</v>
      </c>
      <c r="E9" s="14">
        <f>E8-$G$1</f>
        <v>-15527</v>
      </c>
      <c r="F9" s="14">
        <f>F8-$G$1</f>
        <v>-15527</v>
      </c>
      <c r="G9" s="15"/>
      <c r="H9" s="15">
        <f>MAX(C9:F9)-MIN(C9:F9)</f>
        <v>0</v>
      </c>
      <c r="I9" s="16">
        <f>C9/$G$1</f>
        <v>-1</v>
      </c>
      <c r="J9" s="17">
        <f>D9/$G$1</f>
        <v>-1</v>
      </c>
      <c r="K9" s="17">
        <f>E9/$G$1</f>
        <v>-1</v>
      </c>
      <c r="L9" s="17">
        <f>F9/$G$1</f>
        <v>-1</v>
      </c>
      <c r="M9" s="44"/>
      <c r="N9" s="26">
        <f>H9/$G$1</f>
        <v>0</v>
      </c>
      <c r="P9" s="6"/>
    </row>
    <row r="10" spans="1:23" ht="12.75" customHeight="1" x14ac:dyDescent="0.3">
      <c r="A10" s="88" t="s">
        <v>18</v>
      </c>
      <c r="B10" s="30" t="s">
        <v>0</v>
      </c>
      <c r="C10" s="7">
        <f>SUMIF(Assignados!$A$6:$A$112,"=1",Assignados!$D$6:$D$112)</f>
        <v>0</v>
      </c>
      <c r="D10" s="8">
        <f>SUMIF(Assignados!$A$6:$A$112,"=2",Assignados!$D$6:$D$112)</f>
        <v>0</v>
      </c>
      <c r="E10" s="8">
        <f>SUMIF(Assignados!$A$6:$A$112,"=3",Assignados!$D$6:$D$112)</f>
        <v>0</v>
      </c>
      <c r="F10" s="8">
        <f>SUMIF(Assignados!$A$6:$A$112,"=4",Assignados!$D$6:$D$112)</f>
        <v>0</v>
      </c>
      <c r="G10" s="9">
        <f t="shared" ref="G10:G22" si="0">H10-SUM(C10:F10)</f>
        <v>47501.598799999992</v>
      </c>
      <c r="H10" s="57">
        <v>47501.598799999992</v>
      </c>
      <c r="I10" s="10"/>
      <c r="J10" s="11"/>
      <c r="K10" s="11"/>
      <c r="L10" s="11"/>
      <c r="M10" s="45"/>
      <c r="N10" s="25"/>
      <c r="P10" s="6"/>
    </row>
    <row r="11" spans="1:23" x14ac:dyDescent="0.3">
      <c r="A11" s="89"/>
      <c r="B11" s="32" t="s">
        <v>1</v>
      </c>
      <c r="C11" s="13">
        <f>SUMIF(Assignados!$A$6:$A$112,"=1",Assignados!$E$6:$E$112)</f>
        <v>0</v>
      </c>
      <c r="D11" s="14">
        <f>SUMIF(Assignados!$A$6:$A$112,"=2",Assignados!$E$6:$E$112)</f>
        <v>0</v>
      </c>
      <c r="E11" s="14">
        <f>SUMIF(Assignados!$A$6:$A$112,"=3",Assignados!$E$6:$E$112)</f>
        <v>0</v>
      </c>
      <c r="F11" s="14">
        <f>SUMIF(Assignados!$A$6:$A$112,"=4",Assignados!$E$6:$E$112)</f>
        <v>0</v>
      </c>
      <c r="G11" s="15">
        <f t="shared" si="0"/>
        <v>5074.3493000000017</v>
      </c>
      <c r="H11" s="55">
        <v>5074.3493000000017</v>
      </c>
      <c r="I11" s="16" t="e">
        <f t="shared" ref="I11:J14" si="1">C11/C$10</f>
        <v>#DIV/0!</v>
      </c>
      <c r="J11" s="17" t="e">
        <f t="shared" si="1"/>
        <v>#DIV/0!</v>
      </c>
      <c r="K11" s="17" t="e">
        <f t="shared" ref="K11:L14" si="2">E11/E$10</f>
        <v>#DIV/0!</v>
      </c>
      <c r="L11" s="17" t="e">
        <f t="shared" si="2"/>
        <v>#DIV/0!</v>
      </c>
      <c r="M11" s="44">
        <f>IF(G11&gt;0,G11/G$10,"")</f>
        <v>0.10682481070510837</v>
      </c>
      <c r="N11" s="18">
        <f>H11/H$10</f>
        <v>0.10682481070510837</v>
      </c>
      <c r="P11" s="6"/>
    </row>
    <row r="12" spans="1:23" x14ac:dyDescent="0.3">
      <c r="A12" s="89"/>
      <c r="B12" s="32" t="s">
        <v>19</v>
      </c>
      <c r="C12" s="13">
        <f>SUMIF(Assignados!$A$6:$A$112,"=1",Assignados!$F$6:$F$112)</f>
        <v>0</v>
      </c>
      <c r="D12" s="14">
        <f>SUMIF(Assignados!$A$6:$A$112,"=2",Assignados!$F$6:$F$112)</f>
        <v>0</v>
      </c>
      <c r="E12" s="14">
        <f>SUMIF(Assignados!$A$6:$A$112,"=3",Assignados!$F$6:$F$112)</f>
        <v>0</v>
      </c>
      <c r="F12" s="14">
        <f>SUMIF(Assignados!$A$6:$A$112,"=4",Assignados!$F$6:$F$112)</f>
        <v>0</v>
      </c>
      <c r="G12" s="15">
        <f t="shared" si="0"/>
        <v>39031.528200000008</v>
      </c>
      <c r="H12" s="55">
        <v>39031.528200000008</v>
      </c>
      <c r="I12" s="16" t="e">
        <f t="shared" si="1"/>
        <v>#DIV/0!</v>
      </c>
      <c r="J12" s="17" t="e">
        <f t="shared" si="1"/>
        <v>#DIV/0!</v>
      </c>
      <c r="K12" s="17" t="e">
        <f t="shared" si="2"/>
        <v>#DIV/0!</v>
      </c>
      <c r="L12" s="17" t="e">
        <f t="shared" si="2"/>
        <v>#DIV/0!</v>
      </c>
      <c r="M12" s="44">
        <f>IF(G12&gt;0,G12/G$10,"")</f>
        <v>0.82168872598031406</v>
      </c>
      <c r="N12" s="18">
        <f>H12/H$10</f>
        <v>0.82168872598031406</v>
      </c>
      <c r="P12" s="6"/>
    </row>
    <row r="13" spans="1:23" x14ac:dyDescent="0.3">
      <c r="A13" s="89"/>
      <c r="B13" s="32" t="s">
        <v>20</v>
      </c>
      <c r="C13" s="13">
        <f>SUMIF(Assignados!$A$6:$A$112,"=1",Assignados!$G$6:$G$112)</f>
        <v>0</v>
      </c>
      <c r="D13" s="14">
        <f>SUMIF(Assignados!$A$6:$A$112,"=2",Assignados!$G$6:$G$112)</f>
        <v>0</v>
      </c>
      <c r="E13" s="14">
        <f>SUMIF(Assignados!$A$6:$A$112,"=3",Assignados!$G$6:$G$112)</f>
        <v>0</v>
      </c>
      <c r="F13" s="14">
        <f>SUMIF(Assignados!$A$6:$A$112,"=4",Assignados!$G$6:$G$112)</f>
        <v>0</v>
      </c>
      <c r="G13" s="15">
        <f t="shared" si="0"/>
        <v>454.52269999999999</v>
      </c>
      <c r="H13" s="55">
        <v>454.52269999999999</v>
      </c>
      <c r="I13" s="16" t="e">
        <f t="shared" si="1"/>
        <v>#DIV/0!</v>
      </c>
      <c r="J13" s="17" t="e">
        <f t="shared" si="1"/>
        <v>#DIV/0!</v>
      </c>
      <c r="K13" s="17" t="e">
        <f t="shared" si="2"/>
        <v>#DIV/0!</v>
      </c>
      <c r="L13" s="17" t="e">
        <f t="shared" si="2"/>
        <v>#DIV/0!</v>
      </c>
      <c r="M13" s="44">
        <f>IF(G13&gt;0,G13/G$10,"")</f>
        <v>9.5685768791428562E-3</v>
      </c>
      <c r="N13" s="18">
        <f>H13/H$10</f>
        <v>9.5685768791428562E-3</v>
      </c>
      <c r="P13" s="6"/>
    </row>
    <row r="14" spans="1:23" ht="13.5" thickBot="1" x14ac:dyDescent="0.35">
      <c r="A14" s="89"/>
      <c r="B14" s="32" t="s">
        <v>21</v>
      </c>
      <c r="C14" s="13">
        <f>SUMIF(Assignados!$A$6:$A$112,"=1",Assignados!$H$6:$H$112)</f>
        <v>0</v>
      </c>
      <c r="D14" s="14">
        <f>SUMIF(Assignados!$A$6:$A$112,"=2",Assignados!$H$6:$H$112)</f>
        <v>0</v>
      </c>
      <c r="E14" s="14">
        <f>SUMIF(Assignados!$A$6:$A$112,"=3",Assignados!$H$6:$H$112)</f>
        <v>0</v>
      </c>
      <c r="F14" s="14">
        <f>SUMIF(Assignados!$A$6:$A$112,"=4",Assignados!$H$6:$H$112)</f>
        <v>0</v>
      </c>
      <c r="G14" s="15">
        <f t="shared" si="0"/>
        <v>2535.3121000000001</v>
      </c>
      <c r="H14" s="56">
        <v>2535.3121000000001</v>
      </c>
      <c r="I14" s="16" t="e">
        <f t="shared" si="1"/>
        <v>#DIV/0!</v>
      </c>
      <c r="J14" s="17" t="e">
        <f t="shared" si="1"/>
        <v>#DIV/0!</v>
      </c>
      <c r="K14" s="17" t="e">
        <f t="shared" si="2"/>
        <v>#DIV/0!</v>
      </c>
      <c r="L14" s="17" t="e">
        <f t="shared" si="2"/>
        <v>#DIV/0!</v>
      </c>
      <c r="M14" s="34">
        <f>IF(G14&gt;0,G14/G$10,"")</f>
        <v>5.3373195093382848E-2</v>
      </c>
      <c r="N14" s="18">
        <f>H14/H$10</f>
        <v>5.3373195093382848E-2</v>
      </c>
      <c r="P14" s="6"/>
    </row>
    <row r="15" spans="1:23" ht="12.75" customHeight="1" x14ac:dyDescent="0.3">
      <c r="A15" s="88" t="s">
        <v>22</v>
      </c>
      <c r="B15" s="30" t="s">
        <v>0</v>
      </c>
      <c r="C15" s="7">
        <f>SUMIF(Assignados!$A$6:$A$112,"=1",Assignados!$I$6:$I$112)</f>
        <v>0</v>
      </c>
      <c r="D15" s="8">
        <f>SUMIF(Assignados!$A$6:$A$112,"=2",Assignados!$I$6:$I$112)</f>
        <v>0</v>
      </c>
      <c r="E15" s="8">
        <f>SUMIF(Assignados!$A$6:$A$112,"=3",Assignados!$I$6:$I$112)</f>
        <v>0</v>
      </c>
      <c r="F15" s="8">
        <f>SUMIF(Assignados!$A$6:$A$112,"=4",Assignados!$I$6:$I$112)</f>
        <v>0</v>
      </c>
      <c r="G15" s="9">
        <f t="shared" si="0"/>
        <v>45162</v>
      </c>
      <c r="H15" s="54">
        <v>45162</v>
      </c>
      <c r="I15" s="10"/>
      <c r="J15" s="11"/>
      <c r="K15" s="11"/>
      <c r="L15" s="11"/>
      <c r="M15" s="44"/>
      <c r="N15" s="25"/>
      <c r="P15" s="6"/>
    </row>
    <row r="16" spans="1:23" s="49" customFormat="1" x14ac:dyDescent="0.3">
      <c r="A16" s="89"/>
      <c r="B16" s="32" t="s">
        <v>1</v>
      </c>
      <c r="C16" s="13">
        <f>SUMIF(Assignados!$A$6:$A$112,"=1",Assignados!$J$6:$J$112)</f>
        <v>0</v>
      </c>
      <c r="D16" s="14">
        <f>SUMIF(Assignados!$A$6:$A$112,"=2",Assignados!$J$6:$J$112)</f>
        <v>0</v>
      </c>
      <c r="E16" s="14">
        <f>SUMIF(Assignados!$A$6:$A$112,"=3",Assignados!$J$6:$J$112)</f>
        <v>0</v>
      </c>
      <c r="F16" s="14">
        <f>SUMIF(Assignados!$A$6:$A$112,"=4",Assignados!$J$6:$J$112)</f>
        <v>0</v>
      </c>
      <c r="G16" s="15">
        <f t="shared" si="0"/>
        <v>3532</v>
      </c>
      <c r="H16" s="54">
        <v>3532</v>
      </c>
      <c r="I16" s="16" t="e">
        <f t="shared" ref="I16:J18" si="3">C16/C$15</f>
        <v>#DIV/0!</v>
      </c>
      <c r="J16" s="17" t="e">
        <f t="shared" si="3"/>
        <v>#DIV/0!</v>
      </c>
      <c r="K16" s="17" t="e">
        <f t="shared" ref="K16:L18" si="4">E16/E$15</f>
        <v>#DIV/0!</v>
      </c>
      <c r="L16" s="17" t="e">
        <f t="shared" si="4"/>
        <v>#DIV/0!</v>
      </c>
      <c r="M16" s="44">
        <f>IF(G16&gt;0,G16/G$15,"")</f>
        <v>7.8207342456047116E-2</v>
      </c>
      <c r="N16" s="18">
        <f>H16/H$15</f>
        <v>7.8207342456047116E-2</v>
      </c>
      <c r="P16" s="6"/>
    </row>
    <row r="17" spans="1:18" x14ac:dyDescent="0.3">
      <c r="A17" s="89"/>
      <c r="B17" s="32" t="s">
        <v>21</v>
      </c>
      <c r="C17" s="13">
        <f>SUMIF(Assignados!$A$6:$A$112,"=1",Assignados!$K$6:$K$112)</f>
        <v>0</v>
      </c>
      <c r="D17" s="14">
        <f>SUMIF(Assignados!$A$6:$A$112,"=2",Assignados!$K$6:$K$112)</f>
        <v>0</v>
      </c>
      <c r="E17" s="14">
        <f>SUMIF(Assignados!$A$6:$A$112,"=3",Assignados!$K$6:$K$112)</f>
        <v>0</v>
      </c>
      <c r="F17" s="14">
        <f>SUMIF(Assignados!$A$6:$A$112,"=4",Assignados!$K$6:$K$112)</f>
        <v>0</v>
      </c>
      <c r="G17" s="15">
        <f t="shared" si="0"/>
        <v>1276</v>
      </c>
      <c r="H17" s="54">
        <v>1276</v>
      </c>
      <c r="I17" s="16" t="e">
        <f t="shared" si="3"/>
        <v>#DIV/0!</v>
      </c>
      <c r="J17" s="17" t="e">
        <f t="shared" si="3"/>
        <v>#DIV/0!</v>
      </c>
      <c r="K17" s="17" t="e">
        <f t="shared" si="4"/>
        <v>#DIV/0!</v>
      </c>
      <c r="L17" s="17" t="e">
        <f t="shared" si="4"/>
        <v>#DIV/0!</v>
      </c>
      <c r="M17" s="44">
        <f>IF(G17&gt;0,G17/G$15,"")</f>
        <v>2.8253841725344318E-2</v>
      </c>
      <c r="N17" s="18">
        <f>H17/H$15</f>
        <v>2.8253841725344318E-2</v>
      </c>
      <c r="P17" s="6"/>
    </row>
    <row r="18" spans="1:18" ht="13.5" thickBot="1" x14ac:dyDescent="0.35">
      <c r="A18" s="90"/>
      <c r="B18" s="33" t="s">
        <v>23</v>
      </c>
      <c r="C18" s="19">
        <f>SUMIF(Assignados!$A$6:$A$112,"=1",Assignados!$L$6:$L$112)</f>
        <v>0</v>
      </c>
      <c r="D18" s="20">
        <f>SUMIF(Assignados!$A$6:$A$112,"=2",Assignados!$L$6:$L$112)</f>
        <v>0</v>
      </c>
      <c r="E18" s="20">
        <f>SUMIF(Assignados!$A$6:$A$112,"=3",Assignados!$L$6:$L$112)</f>
        <v>0</v>
      </c>
      <c r="F18" s="20">
        <f>SUMIF(Assignados!$A$6:$A$112,"=4",Assignados!$L$6:$L$112)</f>
        <v>0</v>
      </c>
      <c r="G18" s="21">
        <f t="shared" si="0"/>
        <v>40354</v>
      </c>
      <c r="H18" s="54">
        <v>40354</v>
      </c>
      <c r="I18" s="22" t="e">
        <f t="shared" si="3"/>
        <v>#DIV/0!</v>
      </c>
      <c r="J18" s="23" t="e">
        <f t="shared" si="3"/>
        <v>#DIV/0!</v>
      </c>
      <c r="K18" s="23" t="e">
        <f t="shared" si="4"/>
        <v>#DIV/0!</v>
      </c>
      <c r="L18" s="23" t="e">
        <f t="shared" si="4"/>
        <v>#DIV/0!</v>
      </c>
      <c r="M18" s="44">
        <f>IF(G18&gt;0,G18/G$15,"")</f>
        <v>0.89353881581860861</v>
      </c>
      <c r="N18" s="24">
        <f>H18/H$15</f>
        <v>0.89353881581860861</v>
      </c>
      <c r="P18" s="6"/>
    </row>
    <row r="19" spans="1:18" ht="12.75" customHeight="1" x14ac:dyDescent="0.3">
      <c r="A19" s="88" t="s">
        <v>24</v>
      </c>
      <c r="B19" s="30" t="s">
        <v>0</v>
      </c>
      <c r="C19" s="7">
        <f>SUMIF(Assignados!$A$6:$A$112,"=1",Assignados!$M$6:$M$112)</f>
        <v>0</v>
      </c>
      <c r="D19" s="8">
        <f>SUMIF(Assignados!$A$6:$A$112,"=2",Assignados!$M$6:$M$112)</f>
        <v>0</v>
      </c>
      <c r="E19" s="8">
        <f>SUMIF(Assignados!$A$6:$A$112,"=3",Assignados!$M$6:$M$112)</f>
        <v>0</v>
      </c>
      <c r="F19" s="8">
        <f>SUMIF(Assignados!$A$6:$A$112,"=4",Assignados!$M$6:$M$112)</f>
        <v>0</v>
      </c>
      <c r="G19" s="9">
        <f t="shared" si="0"/>
        <v>40817</v>
      </c>
      <c r="H19" s="57">
        <v>40817</v>
      </c>
      <c r="I19" s="10"/>
      <c r="J19" s="11"/>
      <c r="K19" s="11"/>
      <c r="L19" s="11"/>
      <c r="M19" s="45"/>
      <c r="N19" s="25"/>
      <c r="P19" s="6"/>
    </row>
    <row r="20" spans="1:18" x14ac:dyDescent="0.3">
      <c r="A20" s="89"/>
      <c r="B20" s="32" t="s">
        <v>1</v>
      </c>
      <c r="C20" s="13">
        <f>SUMIF(Assignados!$A$6:$A$112,"=1",Assignados!$N$6:$N$112)</f>
        <v>0</v>
      </c>
      <c r="D20" s="14">
        <f>SUMIF(Assignados!$A$6:$A$112,"=2",Assignados!$N$6:$N$112)</f>
        <v>0</v>
      </c>
      <c r="E20" s="14">
        <f>SUMIF(Assignados!$A$6:$A$112,"=3",Assignados!$N$6:$N$112)</f>
        <v>0</v>
      </c>
      <c r="F20" s="14">
        <f>SUMIF(Assignados!$A$6:$A$112,"=4",Assignados!$N$6:$N$112)</f>
        <v>0</v>
      </c>
      <c r="G20" s="15">
        <f t="shared" si="0"/>
        <v>2992</v>
      </c>
      <c r="H20" s="55">
        <v>2992</v>
      </c>
      <c r="I20" s="16" t="e">
        <f t="shared" ref="I20:J22" si="5">C20/C$19</f>
        <v>#DIV/0!</v>
      </c>
      <c r="J20" s="17" t="e">
        <f t="shared" si="5"/>
        <v>#DIV/0!</v>
      </c>
      <c r="K20" s="17" t="e">
        <f t="shared" ref="K20:L22" si="6">E20/E$19</f>
        <v>#DIV/0!</v>
      </c>
      <c r="L20" s="17" t="e">
        <f t="shared" si="6"/>
        <v>#DIV/0!</v>
      </c>
      <c r="M20" s="44">
        <f>IF(G20&gt;0,G20/G$19,"")</f>
        <v>7.3302790503956688E-2</v>
      </c>
      <c r="N20" s="18">
        <f>H20/H$19</f>
        <v>7.3302790503956688E-2</v>
      </c>
      <c r="P20" s="6"/>
    </row>
    <row r="21" spans="1:18" x14ac:dyDescent="0.3">
      <c r="A21" s="89"/>
      <c r="B21" s="32" t="s">
        <v>21</v>
      </c>
      <c r="C21" s="13">
        <f>SUMIF(Assignados!$A$6:$A$112,"=1",Assignados!$O$6:$O$112)</f>
        <v>0</v>
      </c>
      <c r="D21" s="14">
        <f>SUMIF(Assignados!$A$6:$A$112,"=2",Assignados!$O$6:$O$112)</f>
        <v>0</v>
      </c>
      <c r="E21" s="14">
        <f>SUMIF(Assignados!$A$6:$A$112,"=3",Assignados!$O$6:$O$112)</f>
        <v>0</v>
      </c>
      <c r="F21" s="14">
        <f>SUMIF(Assignados!$A$6:$A$112,"=4",Assignados!$O$6:$O$112)</f>
        <v>0</v>
      </c>
      <c r="G21" s="15">
        <f t="shared" si="0"/>
        <v>1145</v>
      </c>
      <c r="H21" s="55">
        <v>1145</v>
      </c>
      <c r="I21" s="16" t="e">
        <f t="shared" si="5"/>
        <v>#DIV/0!</v>
      </c>
      <c r="J21" s="17" t="e">
        <f t="shared" si="5"/>
        <v>#DIV/0!</v>
      </c>
      <c r="K21" s="17" t="e">
        <f t="shared" si="6"/>
        <v>#DIV/0!</v>
      </c>
      <c r="L21" s="17" t="e">
        <f t="shared" si="6"/>
        <v>#DIV/0!</v>
      </c>
      <c r="M21" s="44">
        <f>IF(G21&gt;0,G21/G$19,"")</f>
        <v>2.8052037141387168E-2</v>
      </c>
      <c r="N21" s="18">
        <f>H21/H$19</f>
        <v>2.8052037141387168E-2</v>
      </c>
      <c r="P21" s="6"/>
    </row>
    <row r="22" spans="1:18" ht="13.5" thickBot="1" x14ac:dyDescent="0.35">
      <c r="A22" s="90"/>
      <c r="B22" s="33" t="s">
        <v>23</v>
      </c>
      <c r="C22" s="19">
        <f>SUMIF(Assignados!$A$6:$A$112,"=1",Assignados!$P$6:$P$112)</f>
        <v>0</v>
      </c>
      <c r="D22" s="20">
        <f>SUMIF(Assignados!$A$6:$A$112,"=2",Assignados!$P$6:$P$112)</f>
        <v>0</v>
      </c>
      <c r="E22" s="20">
        <f>SUMIF(Assignados!$A$6:$A$112,"=3",Assignados!$P$6:$P$112)</f>
        <v>0</v>
      </c>
      <c r="F22" s="20">
        <f>SUMIF(Assignados!$A$6:$A$112,"=4",Assignados!$P$6:$P$112)</f>
        <v>0</v>
      </c>
      <c r="G22" s="21">
        <f t="shared" si="0"/>
        <v>36680</v>
      </c>
      <c r="H22" s="56">
        <v>36680</v>
      </c>
      <c r="I22" s="22" t="e">
        <f t="shared" si="5"/>
        <v>#DIV/0!</v>
      </c>
      <c r="J22" s="23" t="e">
        <f t="shared" si="5"/>
        <v>#DIV/0!</v>
      </c>
      <c r="K22" s="23" t="e">
        <f t="shared" si="6"/>
        <v>#DIV/0!</v>
      </c>
      <c r="L22" s="23" t="e">
        <f t="shared" si="6"/>
        <v>#DIV/0!</v>
      </c>
      <c r="M22" s="34">
        <f>IF(G22&gt;0,G22/G$19,"")</f>
        <v>0.89864517235465613</v>
      </c>
      <c r="N22" s="24">
        <f>H22/H$19</f>
        <v>0.89864517235465613</v>
      </c>
      <c r="P22" s="6"/>
    </row>
    <row r="23" spans="1:18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5" x14ac:dyDescent="0.35">
      <c r="A24" s="1" t="s">
        <v>12</v>
      </c>
    </row>
    <row r="25" spans="1:18" ht="12.75" customHeight="1" x14ac:dyDescent="0.3">
      <c r="A25" s="87" t="s">
        <v>11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</row>
    <row r="26" spans="1:18" x14ac:dyDescent="0.3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1:18" x14ac:dyDescent="0.3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</row>
    <row r="28" spans="1:18" x14ac:dyDescent="0.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1:18" x14ac:dyDescent="0.3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  <row r="30" spans="1:18" x14ac:dyDescent="0.3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</sheetData>
  <sheetProtection sheet="1" selectLockedCells="1"/>
  <protectedRanges>
    <protectedRange sqref="I6:L6 C6:F6" name="Range1"/>
    <protectedRange sqref="A3:B3" name="Range1_1"/>
  </protectedRanges>
  <mergeCells count="8">
    <mergeCell ref="A3:G4"/>
    <mergeCell ref="C6:H6"/>
    <mergeCell ref="A25:R30"/>
    <mergeCell ref="A15:A18"/>
    <mergeCell ref="A19:A22"/>
    <mergeCell ref="A10:A14"/>
    <mergeCell ref="I6:N6"/>
    <mergeCell ref="A8:A9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Assignados</vt:lpstr>
      <vt:lpstr>resultados</vt:lpstr>
      <vt:lpstr>Pop_Units</vt:lpstr>
      <vt:lpstr>Assignados!Print_Area</vt:lpstr>
      <vt:lpstr>Assignados!Print_Titles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S. Kelly</cp:lastModifiedBy>
  <cp:lastPrinted>2017-04-20T07:56:20Z</cp:lastPrinted>
  <dcterms:created xsi:type="dcterms:W3CDTF">2009-06-26T00:03:19Z</dcterms:created>
  <dcterms:modified xsi:type="dcterms:W3CDTF">2021-12-14T04:27:26Z</dcterms:modified>
</cp:coreProperties>
</file>